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Technologická část" sheetId="2" r:id="rId2"/>
    <sheet name="02 - Stavební část" sheetId="3" r:id="rId3"/>
    <sheet name="03 - Zemní práce" sheetId="4" r:id="rId4"/>
    <sheet name="04 - Stavební úpravy" sheetId="5" r:id="rId5"/>
    <sheet name="05 - Dodávky SSZT - NEOCE..." sheetId="6" r:id="rId6"/>
    <sheet name="06 - Kabelizace" sheetId="7" r:id="rId7"/>
    <sheet name="07 - Demontáže" sheetId="8" r:id="rId8"/>
    <sheet name="98-98 - Vedlejší rozpočto..." sheetId="9" r:id="rId9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'01 - Technologická část'!$C$124:$K$244</definedName>
    <definedName name="_xlnm.Print_Area" localSheetId="1">'01 - Technologická část'!$C$108:$K$244</definedName>
    <definedName name="_xlnm.Print_Titles" localSheetId="1">'01 - Technologická část'!$124:$124</definedName>
    <definedName name="_xlnm._FilterDatabase" localSheetId="2" hidden="1">'02 - Stavební část'!$C$130:$K$147</definedName>
    <definedName name="_xlnm.Print_Area" localSheetId="2">'02 - Stavební část'!$C$114:$K$147</definedName>
    <definedName name="_xlnm.Print_Titles" localSheetId="2">'02 - Stavební část'!$130:$130</definedName>
    <definedName name="_xlnm._FilterDatabase" localSheetId="3" hidden="1">'03 - Zemní práce'!$C$127:$K$139</definedName>
    <definedName name="_xlnm.Print_Area" localSheetId="3">'03 - Zemní práce'!$C$111:$K$139</definedName>
    <definedName name="_xlnm.Print_Titles" localSheetId="3">'03 - Zemní práce'!$127:$127</definedName>
    <definedName name="_xlnm._FilterDatabase" localSheetId="4" hidden="1">'04 - Stavební úpravy'!$C$133:$K$182</definedName>
    <definedName name="_xlnm.Print_Area" localSheetId="4">'04 - Stavební úpravy'!$C$117:$K$182</definedName>
    <definedName name="_xlnm.Print_Titles" localSheetId="4">'04 - Stavební úpravy'!$133:$133</definedName>
    <definedName name="_xlnm._FilterDatabase" localSheetId="5" hidden="1">'05 - Dodávky SSZT - NEOCE...'!$C$124:$K$150</definedName>
    <definedName name="_xlnm.Print_Area" localSheetId="5">'05 - Dodávky SSZT - NEOCE...'!$C$108:$K$150</definedName>
    <definedName name="_xlnm.Print_Titles" localSheetId="5">'05 - Dodávky SSZT - NEOCE...'!$124:$124</definedName>
    <definedName name="_xlnm._FilterDatabase" localSheetId="6" hidden="1">'06 - Kabelizace'!$C$124:$K$160</definedName>
    <definedName name="_xlnm.Print_Area" localSheetId="6">'06 - Kabelizace'!$C$108:$K$160</definedName>
    <definedName name="_xlnm.Print_Titles" localSheetId="6">'06 - Kabelizace'!$124:$124</definedName>
    <definedName name="_xlnm._FilterDatabase" localSheetId="7" hidden="1">'07 - Demontáže'!$C$124:$K$147</definedName>
    <definedName name="_xlnm.Print_Area" localSheetId="7">'07 - Demontáže'!$C$108:$K$147</definedName>
    <definedName name="_xlnm.Print_Titles" localSheetId="7">'07 - Demontáže'!$124:$124</definedName>
    <definedName name="_xlnm._FilterDatabase" localSheetId="8" hidden="1">'98-98 - Vedlejší rozpočto...'!$C$120:$K$141</definedName>
    <definedName name="_xlnm.Print_Area" localSheetId="8">'98-98 - Vedlejší rozpočto...'!$C$108:$K$141</definedName>
    <definedName name="_xlnm.Print_Titles" localSheetId="8">'98-98 - Vedlejší rozpočto...'!$120:$120</definedName>
  </definedNames>
  <calcPr/>
</workbook>
</file>

<file path=xl/calcChain.xml><?xml version="1.0" encoding="utf-8"?>
<calcChain xmlns="http://schemas.openxmlformats.org/spreadsheetml/2006/main">
  <c i="9" l="1" r="J37"/>
  <c r="J36"/>
  <c i="1" r="AY104"/>
  <c i="9" r="J35"/>
  <c i="1" r="AX104"/>
  <c i="9" r="BI141"/>
  <c r="BH141"/>
  <c r="BG141"/>
  <c r="BF141"/>
  <c r="T141"/>
  <c r="T140"/>
  <c r="R141"/>
  <c r="R140"/>
  <c r="P141"/>
  <c r="P140"/>
  <c r="BI139"/>
  <c r="BH139"/>
  <c r="BG139"/>
  <c r="BF139"/>
  <c r="T139"/>
  <c r="T138"/>
  <c r="R139"/>
  <c r="R138"/>
  <c r="P139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89"/>
  <c r="E87"/>
  <c r="J24"/>
  <c r="E24"/>
  <c r="J118"/>
  <c r="J23"/>
  <c r="J21"/>
  <c r="E21"/>
  <c r="J91"/>
  <c r="J20"/>
  <c r="J18"/>
  <c r="E18"/>
  <c r="F118"/>
  <c r="J17"/>
  <c r="J15"/>
  <c r="E15"/>
  <c r="F117"/>
  <c r="J14"/>
  <c r="J12"/>
  <c r="J115"/>
  <c r="E7"/>
  <c r="E111"/>
  <c i="8" r="J41"/>
  <c r="J40"/>
  <c i="1" r="AY103"/>
  <c i="8" r="J39"/>
  <c i="1" r="AX103"/>
  <c i="8"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J122"/>
  <c r="J121"/>
  <c r="F121"/>
  <c r="F119"/>
  <c r="E117"/>
  <c r="J96"/>
  <c r="J95"/>
  <c r="F95"/>
  <c r="F93"/>
  <c r="E91"/>
  <c r="J22"/>
  <c r="E22"/>
  <c r="F96"/>
  <c r="J21"/>
  <c r="J16"/>
  <c r="J119"/>
  <c r="E7"/>
  <c r="E111"/>
  <c i="7" r="J41"/>
  <c r="J40"/>
  <c i="1" r="AY102"/>
  <c i="7" r="J39"/>
  <c i="1" r="AX102"/>
  <c i="7"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19"/>
  <c r="E117"/>
  <c r="F93"/>
  <c r="E91"/>
  <c r="J28"/>
  <c r="E28"/>
  <c r="J122"/>
  <c r="J27"/>
  <c r="J25"/>
  <c r="E25"/>
  <c r="J95"/>
  <c r="J24"/>
  <c r="J22"/>
  <c r="E22"/>
  <c r="F122"/>
  <c r="J21"/>
  <c r="J19"/>
  <c r="E19"/>
  <c r="F121"/>
  <c r="J18"/>
  <c r="J16"/>
  <c r="J93"/>
  <c r="E7"/>
  <c r="E111"/>
  <c i="6" r="J41"/>
  <c r="J40"/>
  <c i="1" r="AY101"/>
  <c i="6" r="J39"/>
  <c i="1" r="AX101"/>
  <c i="6"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2"/>
  <c r="J121"/>
  <c r="F121"/>
  <c r="F119"/>
  <c r="E117"/>
  <c r="J96"/>
  <c r="J95"/>
  <c r="F95"/>
  <c r="F93"/>
  <c r="E91"/>
  <c r="J22"/>
  <c r="E22"/>
  <c r="F122"/>
  <c r="J21"/>
  <c r="J16"/>
  <c r="J119"/>
  <c r="E7"/>
  <c r="E111"/>
  <c i="5" r="J41"/>
  <c r="J40"/>
  <c i="1" r="AY100"/>
  <c i="5" r="J39"/>
  <c i="1" r="AX100"/>
  <c i="5"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F128"/>
  <c r="E126"/>
  <c r="F93"/>
  <c r="E91"/>
  <c r="J28"/>
  <c r="E28"/>
  <c r="J96"/>
  <c r="J27"/>
  <c r="J25"/>
  <c r="E25"/>
  <c r="J130"/>
  <c r="J24"/>
  <c r="J22"/>
  <c r="E22"/>
  <c r="F96"/>
  <c r="J21"/>
  <c r="J19"/>
  <c r="E19"/>
  <c r="F95"/>
  <c r="J18"/>
  <c r="J16"/>
  <c r="J93"/>
  <c r="E7"/>
  <c r="E120"/>
  <c i="4" r="J41"/>
  <c r="J40"/>
  <c i="1" r="AY99"/>
  <c i="4" r="J39"/>
  <c i="1" r="AX99"/>
  <c i="4"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F122"/>
  <c r="E120"/>
  <c r="F93"/>
  <c r="E91"/>
  <c r="J28"/>
  <c r="E28"/>
  <c r="J125"/>
  <c r="J27"/>
  <c r="J25"/>
  <c r="E25"/>
  <c r="J95"/>
  <c r="J24"/>
  <c r="J22"/>
  <c r="E22"/>
  <c r="F125"/>
  <c r="J21"/>
  <c r="J19"/>
  <c r="E19"/>
  <c r="F124"/>
  <c r="J18"/>
  <c r="J16"/>
  <c r="J93"/>
  <c r="E7"/>
  <c r="E114"/>
  <c i="3" r="J41"/>
  <c r="J40"/>
  <c i="1" r="AY98"/>
  <c i="3" r="J39"/>
  <c i="1" r="AX98"/>
  <c i="3" r="BI147"/>
  <c r="BH147"/>
  <c r="BG147"/>
  <c r="BF147"/>
  <c r="T147"/>
  <c r="T146"/>
  <c r="R147"/>
  <c r="R146"/>
  <c r="P147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T139"/>
  <c r="R140"/>
  <c r="R139"/>
  <c r="P140"/>
  <c r="P139"/>
  <c r="BI138"/>
  <c r="BH138"/>
  <c r="BG138"/>
  <c r="BF138"/>
  <c r="T138"/>
  <c r="T137"/>
  <c r="R138"/>
  <c r="R137"/>
  <c r="P138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F125"/>
  <c r="E123"/>
  <c r="F93"/>
  <c r="E91"/>
  <c r="J28"/>
  <c r="E28"/>
  <c r="J128"/>
  <c r="J27"/>
  <c r="J25"/>
  <c r="E25"/>
  <c r="J127"/>
  <c r="J24"/>
  <c r="J22"/>
  <c r="E22"/>
  <c r="F128"/>
  <c r="J21"/>
  <c r="J19"/>
  <c r="E19"/>
  <c r="F95"/>
  <c r="J18"/>
  <c r="J16"/>
  <c r="J125"/>
  <c r="E7"/>
  <c r="E117"/>
  <c i="2" r="J41"/>
  <c r="J40"/>
  <c i="1" r="AY97"/>
  <c i="2" r="J39"/>
  <c i="1" r="AX97"/>
  <c i="2"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F119"/>
  <c r="E117"/>
  <c r="F93"/>
  <c r="E91"/>
  <c r="J28"/>
  <c r="E28"/>
  <c r="J122"/>
  <c r="J27"/>
  <c r="J25"/>
  <c r="E25"/>
  <c r="J121"/>
  <c r="J24"/>
  <c r="J22"/>
  <c r="E22"/>
  <c r="F122"/>
  <c r="J21"/>
  <c r="J19"/>
  <c r="E19"/>
  <c r="F95"/>
  <c r="J18"/>
  <c r="J16"/>
  <c r="J93"/>
  <c r="E7"/>
  <c r="E111"/>
  <c i="1" r="L90"/>
  <c r="AM90"/>
  <c r="AM89"/>
  <c r="L89"/>
  <c r="AM87"/>
  <c r="L87"/>
  <c r="L85"/>
  <c r="L84"/>
  <c i="2" r="BK226"/>
  <c r="BK204"/>
  <c r="J188"/>
  <c r="J180"/>
  <c r="J155"/>
  <c r="J135"/>
  <c r="BK228"/>
  <c r="BK213"/>
  <c r="BK196"/>
  <c r="J186"/>
  <c r="BK172"/>
  <c r="J165"/>
  <c r="BK134"/>
  <c i="1" r="AS96"/>
  <c i="2" r="BK178"/>
  <c r="BK159"/>
  <c r="J149"/>
  <c r="BK234"/>
  <c r="J215"/>
  <c r="BK188"/>
  <c r="BK175"/>
  <c r="BK164"/>
  <c r="BK144"/>
  <c r="J234"/>
  <c r="J216"/>
  <c r="BK208"/>
  <c r="BK202"/>
  <c r="BK181"/>
  <c r="J153"/>
  <c r="BK127"/>
  <c r="BK225"/>
  <c r="BK199"/>
  <c r="BK167"/>
  <c r="J157"/>
  <c r="J127"/>
  <c i="3" r="BK143"/>
  <c r="J134"/>
  <c r="J140"/>
  <c i="4" r="J139"/>
  <c r="J133"/>
  <c r="BK131"/>
  <c i="5" r="J156"/>
  <c r="BK140"/>
  <c r="J173"/>
  <c r="J165"/>
  <c r="BK148"/>
  <c r="J142"/>
  <c r="J179"/>
  <c r="BK165"/>
  <c r="BK154"/>
  <c r="J148"/>
  <c r="BK172"/>
  <c r="J151"/>
  <c r="BK144"/>
  <c r="J178"/>
  <c r="J164"/>
  <c r="BK147"/>
  <c r="J140"/>
  <c i="6" r="J139"/>
  <c r="J133"/>
  <c r="J146"/>
  <c r="BK142"/>
  <c r="BK131"/>
  <c r="J147"/>
  <c r="J136"/>
  <c r="BK137"/>
  <c r="BK130"/>
  <c i="7" r="BK147"/>
  <c r="BK126"/>
  <c r="BK128"/>
  <c r="J142"/>
  <c r="BK130"/>
  <c r="J157"/>
  <c r="J139"/>
  <c r="J148"/>
  <c r="J138"/>
  <c r="J153"/>
  <c r="BK144"/>
  <c r="BK139"/>
  <c r="J130"/>
  <c i="8" r="J142"/>
  <c r="J146"/>
  <c r="J144"/>
  <c r="J132"/>
  <c r="BK132"/>
  <c i="9" r="BK141"/>
  <c r="BK129"/>
  <c r="J127"/>
  <c r="J134"/>
  <c r="BK136"/>
  <c r="J141"/>
  <c r="BK126"/>
  <c i="2" r="J229"/>
  <c r="J202"/>
  <c r="BK186"/>
  <c r="J170"/>
  <c r="J151"/>
  <c r="J129"/>
  <c r="J222"/>
  <c r="BK211"/>
  <c r="J194"/>
  <c r="J176"/>
  <c r="J171"/>
  <c r="BK147"/>
  <c r="BK136"/>
  <c r="BK244"/>
  <c r="BK232"/>
  <c r="J226"/>
  <c r="BK203"/>
  <c r="BK182"/>
  <c r="J168"/>
  <c r="BK138"/>
  <c r="J230"/>
  <c r="J208"/>
  <c r="J187"/>
  <c r="J174"/>
  <c r="J159"/>
  <c r="BK243"/>
  <c r="J217"/>
  <c r="BK214"/>
  <c r="BK200"/>
  <c r="J166"/>
  <c r="BK139"/>
  <c r="J237"/>
  <c r="J223"/>
  <c r="BK206"/>
  <c r="J189"/>
  <c r="BK163"/>
  <c r="BK151"/>
  <c i="3" r="BK147"/>
  <c r="J145"/>
  <c r="J147"/>
  <c r="BK134"/>
  <c i="4" r="BK132"/>
  <c r="BK139"/>
  <c i="5" r="BK176"/>
  <c r="BK142"/>
  <c r="J182"/>
  <c r="BK167"/>
  <c r="BK155"/>
  <c r="BK143"/>
  <c r="BK168"/>
  <c r="BK150"/>
  <c r="BK179"/>
  <c r="J170"/>
  <c r="BK149"/>
  <c r="BK141"/>
  <c r="BK173"/>
  <c r="J162"/>
  <c r="J141"/>
  <c i="6" r="J141"/>
  <c r="BK132"/>
  <c r="BK145"/>
  <c r="J138"/>
  <c r="J127"/>
  <c r="J143"/>
  <c r="J132"/>
  <c r="J131"/>
  <c i="7" r="BK155"/>
  <c r="J131"/>
  <c r="J154"/>
  <c r="J152"/>
  <c r="BK134"/>
  <c r="BK160"/>
  <c r="J146"/>
  <c r="J159"/>
  <c r="BK146"/>
  <c r="J127"/>
  <c r="BK154"/>
  <c r="J143"/>
  <c r="J132"/>
  <c i="8" r="BK129"/>
  <c r="BK127"/>
  <c r="J131"/>
  <c r="J135"/>
  <c r="J138"/>
  <c r="BK135"/>
  <c i="9" r="J131"/>
  <c r="BK131"/>
  <c r="BK137"/>
  <c r="BK127"/>
  <c r="J126"/>
  <c r="J136"/>
  <c i="2" r="BK242"/>
  <c r="BK218"/>
  <c r="J206"/>
  <c r="J196"/>
  <c r="BK183"/>
  <c r="BK161"/>
  <c r="BK149"/>
  <c r="J244"/>
  <c r="BK235"/>
  <c r="J214"/>
  <c r="J203"/>
  <c r="J182"/>
  <c r="BK170"/>
  <c r="J145"/>
  <c r="BK133"/>
  <c r="BK233"/>
  <c r="J228"/>
  <c r="BK209"/>
  <c r="BK176"/>
  <c r="BK166"/>
  <c r="J141"/>
  <c r="J225"/>
  <c r="J209"/>
  <c r="J190"/>
  <c r="BK180"/>
  <c r="J172"/>
  <c r="J161"/>
  <c r="J142"/>
  <c r="BK237"/>
  <c r="BK222"/>
  <c r="J210"/>
  <c r="BK198"/>
  <c r="BK169"/>
  <c r="BK141"/>
  <c r="J133"/>
  <c r="J232"/>
  <c r="BK216"/>
  <c r="J205"/>
  <c r="BK184"/>
  <c r="BK160"/>
  <c r="BK135"/>
  <c i="3" r="J144"/>
  <c r="BK136"/>
  <c r="J143"/>
  <c i="4" r="BK138"/>
  <c r="BK136"/>
  <c r="J132"/>
  <c r="BK133"/>
  <c i="5" r="BK157"/>
  <c r="BK138"/>
  <c r="BK164"/>
  <c r="J146"/>
  <c r="BK139"/>
  <c r="BK170"/>
  <c r="BK151"/>
  <c r="J139"/>
  <c r="BK174"/>
  <c r="J157"/>
  <c r="BK146"/>
  <c r="J177"/>
  <c r="J159"/>
  <c i="6" r="BK148"/>
  <c r="BK138"/>
  <c r="J150"/>
  <c r="BK144"/>
  <c r="J134"/>
  <c r="BK129"/>
  <c r="J142"/>
  <c r="J129"/>
  <c r="J135"/>
  <c r="BK128"/>
  <c i="7" r="J149"/>
  <c r="J155"/>
  <c r="BK157"/>
  <c r="BK148"/>
  <c r="BK136"/>
  <c r="J158"/>
  <c r="J150"/>
  <c r="J160"/>
  <c r="J147"/>
  <c r="BK129"/>
  <c r="J151"/>
  <c r="J140"/>
  <c r="BK131"/>
  <c i="8" r="BK134"/>
  <c r="BK133"/>
  <c r="BK146"/>
  <c r="J134"/>
  <c r="BK137"/>
  <c r="J129"/>
  <c i="9" r="BK130"/>
  <c r="J130"/>
  <c r="BK132"/>
  <c r="J139"/>
  <c r="J125"/>
  <c r="J133"/>
  <c i="2" r="J233"/>
  <c r="J207"/>
  <c r="J201"/>
  <c r="BK185"/>
  <c r="J163"/>
  <c r="J147"/>
  <c r="J241"/>
  <c r="BK223"/>
  <c r="BK210"/>
  <c r="J192"/>
  <c r="BK174"/>
  <c r="J167"/>
  <c r="BK142"/>
  <c r="BK131"/>
  <c r="J242"/>
  <c r="BK230"/>
  <c r="J211"/>
  <c r="J185"/>
  <c r="J169"/>
  <c r="BK155"/>
  <c r="J134"/>
  <c r="J220"/>
  <c r="BK194"/>
  <c r="J181"/>
  <c r="BK168"/>
  <c r="J160"/>
  <c r="J140"/>
  <c r="BK229"/>
  <c r="BK215"/>
  <c r="BK207"/>
  <c r="BK201"/>
  <c r="BK173"/>
  <c r="J144"/>
  <c r="J138"/>
  <c r="J243"/>
  <c r="BK224"/>
  <c r="BK212"/>
  <c r="J198"/>
  <c r="J178"/>
  <c r="BK140"/>
  <c i="3" r="BK145"/>
  <c r="J138"/>
  <c r="J135"/>
  <c r="BK138"/>
  <c i="4" r="BK137"/>
  <c r="J137"/>
  <c r="J136"/>
  <c i="5" r="J167"/>
  <c r="J154"/>
  <c r="J137"/>
  <c r="J171"/>
  <c r="J158"/>
  <c r="J144"/>
  <c r="BK182"/>
  <c r="J174"/>
  <c r="BK163"/>
  <c r="BK137"/>
  <c r="BK171"/>
  <c r="BK156"/>
  <c r="J145"/>
  <c r="J138"/>
  <c r="J168"/>
  <c r="J150"/>
  <c i="6" r="BK146"/>
  <c r="BK136"/>
  <c r="BK147"/>
  <c r="BK135"/>
  <c r="J130"/>
  <c r="J145"/>
  <c r="BK141"/>
  <c r="BK150"/>
  <c r="BK134"/>
  <c r="BK127"/>
  <c i="7" r="BK142"/>
  <c r="BK137"/>
  <c r="J135"/>
  <c r="BK145"/>
  <c r="J133"/>
  <c r="BK156"/>
  <c r="J144"/>
  <c r="BK151"/>
  <c r="BK132"/>
  <c r="BK158"/>
  <c r="J145"/>
  <c r="J134"/>
  <c r="BK127"/>
  <c i="8" r="J140"/>
  <c r="J136"/>
  <c r="BK142"/>
  <c r="J133"/>
  <c r="BK138"/>
  <c i="9" r="BK139"/>
  <c r="J123"/>
  <c r="BK123"/>
  <c r="J137"/>
  <c r="J129"/>
  <c i="2" r="BK241"/>
  <c r="J212"/>
  <c r="BK187"/>
  <c r="BK171"/>
  <c r="J162"/>
  <c r="BK145"/>
  <c r="BK239"/>
  <c r="BK217"/>
  <c r="J200"/>
  <c r="BK189"/>
  <c r="J173"/>
  <c r="BK153"/>
  <c r="BK137"/>
  <c r="J239"/>
  <c r="J213"/>
  <c r="BK192"/>
  <c r="J175"/>
  <c r="BK157"/>
  <c r="J136"/>
  <c r="J224"/>
  <c r="J199"/>
  <c r="J183"/>
  <c r="BK162"/>
  <c r="BK143"/>
  <c r="J139"/>
  <c r="BK220"/>
  <c r="BK205"/>
  <c r="J184"/>
  <c r="J164"/>
  <c r="J143"/>
  <c r="BK129"/>
  <c r="J235"/>
  <c r="J218"/>
  <c r="J204"/>
  <c r="BK190"/>
  <c r="BK165"/>
  <c r="J137"/>
  <c r="J131"/>
  <c i="3" r="BK140"/>
  <c r="J136"/>
  <c r="BK144"/>
  <c r="BK135"/>
  <c i="4" r="J138"/>
  <c r="J131"/>
  <c i="5" r="BK178"/>
  <c r="J155"/>
  <c r="J176"/>
  <c r="BK159"/>
  <c r="BK145"/>
  <c r="J181"/>
  <c r="J172"/>
  <c r="BK162"/>
  <c r="J149"/>
  <c r="BK177"/>
  <c r="BK158"/>
  <c r="J147"/>
  <c r="BK181"/>
  <c r="J163"/>
  <c r="J143"/>
  <c i="6" r="J149"/>
  <c r="J137"/>
  <c r="BK149"/>
  <c r="BK143"/>
  <c r="BK133"/>
  <c r="J128"/>
  <c r="J144"/>
  <c r="BK139"/>
  <c r="J148"/>
  <c i="7" r="BK159"/>
  <c r="BK135"/>
  <c r="BK153"/>
  <c r="BK150"/>
  <c r="BK143"/>
  <c r="BK138"/>
  <c r="J136"/>
  <c r="J156"/>
  <c r="J137"/>
  <c r="J128"/>
  <c r="BK152"/>
  <c r="J129"/>
  <c r="BK140"/>
  <c r="J126"/>
  <c r="BK149"/>
  <c r="BK133"/>
  <c i="8" r="BK144"/>
  <c r="BK136"/>
  <c r="J127"/>
  <c r="J137"/>
  <c r="BK140"/>
  <c r="BK131"/>
  <c i="9" r="BK133"/>
  <c r="BK134"/>
  <c r="BK125"/>
  <c r="BK124"/>
  <c r="J132"/>
  <c r="J124"/>
  <c i="2" l="1" r="P126"/>
  <c r="P125"/>
  <c i="1" r="AU97"/>
  <c i="3" r="R133"/>
  <c r="R132"/>
  <c r="T142"/>
  <c r="T141"/>
  <c i="2" r="BK126"/>
  <c r="J126"/>
  <c r="J101"/>
  <c i="3" r="P133"/>
  <c r="P132"/>
  <c r="P142"/>
  <c r="P141"/>
  <c i="4" r="BK130"/>
  <c r="J130"/>
  <c r="J102"/>
  <c r="BK135"/>
  <c r="J135"/>
  <c r="J104"/>
  <c i="5" r="R136"/>
  <c r="R135"/>
  <c r="T153"/>
  <c r="T152"/>
  <c r="T161"/>
  <c r="R166"/>
  <c r="R169"/>
  <c r="T175"/>
  <c r="T180"/>
  <c i="6" r="P126"/>
  <c r="P125"/>
  <c i="1" r="AU101"/>
  <c i="7" r="BK141"/>
  <c r="J141"/>
  <c r="J101"/>
  <c i="8" r="BK126"/>
  <c r="J126"/>
  <c r="J101"/>
  <c i="2" r="T126"/>
  <c r="T125"/>
  <c i="3" r="T133"/>
  <c r="T132"/>
  <c r="T131"/>
  <c r="R142"/>
  <c r="R141"/>
  <c r="R131"/>
  <c i="4" r="R130"/>
  <c r="R129"/>
  <c r="T135"/>
  <c r="T134"/>
  <c i="5" r="T136"/>
  <c r="T135"/>
  <c r="BK153"/>
  <c r="J153"/>
  <c r="J104"/>
  <c r="BK161"/>
  <c r="J161"/>
  <c r="J106"/>
  <c r="BK166"/>
  <c r="J166"/>
  <c r="J107"/>
  <c r="BK169"/>
  <c r="J169"/>
  <c r="J108"/>
  <c r="BK175"/>
  <c r="J175"/>
  <c r="J109"/>
  <c r="BK180"/>
  <c r="J180"/>
  <c r="J110"/>
  <c i="6" r="BK126"/>
  <c r="J126"/>
  <c r="J101"/>
  <c i="7" r="T141"/>
  <c r="T125"/>
  <c i="8" r="T126"/>
  <c r="T125"/>
  <c i="4" r="T130"/>
  <c r="T129"/>
  <c r="P135"/>
  <c r="P134"/>
  <c i="5" r="P136"/>
  <c r="P135"/>
  <c r="P153"/>
  <c r="P152"/>
  <c r="R161"/>
  <c r="P166"/>
  <c r="P169"/>
  <c r="P175"/>
  <c r="P180"/>
  <c i="6" r="R126"/>
  <c r="R125"/>
  <c i="7" r="R141"/>
  <c r="R125"/>
  <c i="8" r="P126"/>
  <c r="P125"/>
  <c i="1" r="AU103"/>
  <c i="9" r="R122"/>
  <c i="2" r="R126"/>
  <c r="R125"/>
  <c i="3" r="BK133"/>
  <c r="BK142"/>
  <c i="4" r="P130"/>
  <c r="P129"/>
  <c r="P128"/>
  <c i="1" r="AU99"/>
  <c i="4" r="R135"/>
  <c r="R134"/>
  <c r="R128"/>
  <c i="5" r="BK136"/>
  <c r="BK135"/>
  <c r="J135"/>
  <c r="J101"/>
  <c r="R153"/>
  <c r="R152"/>
  <c r="P161"/>
  <c r="P160"/>
  <c r="T166"/>
  <c r="T169"/>
  <c r="R175"/>
  <c r="R180"/>
  <c i="6" r="T126"/>
  <c r="T125"/>
  <c i="7" r="P141"/>
  <c r="P125"/>
  <c i="1" r="AU102"/>
  <c i="8" r="R126"/>
  <c r="R125"/>
  <c i="9" r="BK122"/>
  <c r="J122"/>
  <c r="J97"/>
  <c r="P122"/>
  <c r="T122"/>
  <c r="BK135"/>
  <c r="J135"/>
  <c r="J99"/>
  <c r="P135"/>
  <c r="P128"/>
  <c r="R135"/>
  <c r="R128"/>
  <c r="T135"/>
  <c r="T128"/>
  <c i="3" r="BK137"/>
  <c r="J137"/>
  <c r="J103"/>
  <c r="BK139"/>
  <c r="J139"/>
  <c r="J104"/>
  <c r="BK146"/>
  <c r="J146"/>
  <c r="J107"/>
  <c i="7" r="BK125"/>
  <c r="J125"/>
  <c r="J100"/>
  <c i="9" r="BK128"/>
  <c r="J128"/>
  <c r="J98"/>
  <c r="BK138"/>
  <c r="J138"/>
  <c r="J100"/>
  <c r="BK140"/>
  <c r="J140"/>
  <c r="J101"/>
  <c r="E85"/>
  <c r="J92"/>
  <c r="J117"/>
  <c r="BE123"/>
  <c r="BE125"/>
  <c r="BE130"/>
  <c r="F91"/>
  <c r="BE132"/>
  <c r="BE134"/>
  <c r="BE139"/>
  <c i="8" r="BK125"/>
  <c r="J125"/>
  <c i="9" r="F92"/>
  <c r="BE124"/>
  <c r="BE127"/>
  <c r="BE131"/>
  <c r="BE137"/>
  <c r="BE141"/>
  <c r="J89"/>
  <c r="BE126"/>
  <c r="BE129"/>
  <c r="BE133"/>
  <c r="BE136"/>
  <c i="8" r="J93"/>
  <c r="BE134"/>
  <c r="E85"/>
  <c r="BE136"/>
  <c r="F122"/>
  <c r="BE131"/>
  <c r="BE129"/>
  <c r="BE140"/>
  <c r="BE137"/>
  <c r="BE138"/>
  <c r="BE144"/>
  <c r="BE146"/>
  <c r="BE127"/>
  <c r="BE132"/>
  <c r="BE133"/>
  <c r="BE135"/>
  <c r="BE142"/>
  <c i="7" r="E85"/>
  <c r="F96"/>
  <c r="BE126"/>
  <c r="BE138"/>
  <c r="BE148"/>
  <c r="BE150"/>
  <c r="BE152"/>
  <c r="BE157"/>
  <c r="BE159"/>
  <c r="BE133"/>
  <c r="BE137"/>
  <c r="BE139"/>
  <c r="BE142"/>
  <c r="BE158"/>
  <c i="6" r="BK125"/>
  <c r="J125"/>
  <c i="7" r="J96"/>
  <c r="J119"/>
  <c r="BE128"/>
  <c r="BE136"/>
  <c r="BE145"/>
  <c r="BE151"/>
  <c r="BE153"/>
  <c r="BE160"/>
  <c r="F95"/>
  <c r="J121"/>
  <c r="BE131"/>
  <c r="BE132"/>
  <c r="BE135"/>
  <c r="BE143"/>
  <c r="BE144"/>
  <c r="BE147"/>
  <c r="BE149"/>
  <c r="BE155"/>
  <c r="BE127"/>
  <c r="BE134"/>
  <c r="BE146"/>
  <c r="BE156"/>
  <c r="BE129"/>
  <c r="BE130"/>
  <c r="BE140"/>
  <c r="BE154"/>
  <c i="6" r="E85"/>
  <c r="BE131"/>
  <c r="BE132"/>
  <c r="BE134"/>
  <c r="BE135"/>
  <c r="BE145"/>
  <c r="BE147"/>
  <c r="BE149"/>
  <c i="5" r="J136"/>
  <c r="J102"/>
  <c i="6" r="J93"/>
  <c r="F96"/>
  <c r="BE128"/>
  <c r="BE136"/>
  <c r="BE138"/>
  <c r="BE142"/>
  <c r="BE146"/>
  <c r="BE133"/>
  <c r="BE137"/>
  <c r="BE141"/>
  <c r="BE148"/>
  <c r="BE127"/>
  <c r="BE129"/>
  <c r="BE130"/>
  <c r="BE139"/>
  <c r="BE143"/>
  <c r="BE144"/>
  <c r="BE150"/>
  <c i="5" r="J95"/>
  <c r="F130"/>
  <c r="J131"/>
  <c r="BE139"/>
  <c r="BE143"/>
  <c r="BE146"/>
  <c r="BE149"/>
  <c r="BE158"/>
  <c r="BE172"/>
  <c r="BE182"/>
  <c r="BE137"/>
  <c r="BE142"/>
  <c r="BE150"/>
  <c r="BE151"/>
  <c r="BE157"/>
  <c r="BE162"/>
  <c r="BE165"/>
  <c r="BE168"/>
  <c r="BE176"/>
  <c r="BE178"/>
  <c i="4" r="BK134"/>
  <c r="J134"/>
  <c r="J103"/>
  <c i="5" r="F131"/>
  <c r="BE138"/>
  <c r="BE140"/>
  <c r="BE145"/>
  <c r="BE147"/>
  <c r="BE155"/>
  <c r="BE167"/>
  <c r="BE173"/>
  <c r="BE177"/>
  <c r="E85"/>
  <c r="J128"/>
  <c r="BE141"/>
  <c r="BE154"/>
  <c r="BE156"/>
  <c r="BE163"/>
  <c r="BE170"/>
  <c r="BE179"/>
  <c r="BE181"/>
  <c r="BE144"/>
  <c r="BE148"/>
  <c r="BE159"/>
  <c r="BE164"/>
  <c r="BE171"/>
  <c r="BE174"/>
  <c i="3" r="J133"/>
  <c r="J102"/>
  <c r="J142"/>
  <c r="J106"/>
  <c i="4" r="F95"/>
  <c r="J124"/>
  <c r="BE132"/>
  <c r="J96"/>
  <c r="BE133"/>
  <c r="BE137"/>
  <c r="F96"/>
  <c r="J122"/>
  <c r="BE136"/>
  <c r="BE138"/>
  <c r="E85"/>
  <c r="BE139"/>
  <c r="BE131"/>
  <c i="3" r="J95"/>
  <c r="E85"/>
  <c r="F127"/>
  <c r="J96"/>
  <c r="BE134"/>
  <c r="BE143"/>
  <c r="BE145"/>
  <c i="2" r="BK125"/>
  <c r="J125"/>
  <c r="J100"/>
  <c i="3" r="BE136"/>
  <c r="BE138"/>
  <c r="BE144"/>
  <c r="J93"/>
  <c r="F96"/>
  <c r="BE135"/>
  <c r="BE140"/>
  <c r="BE147"/>
  <c i="2" r="J95"/>
  <c r="F121"/>
  <c r="BE155"/>
  <c r="BE161"/>
  <c r="BE162"/>
  <c r="BE166"/>
  <c r="BE173"/>
  <c r="BE187"/>
  <c r="BE211"/>
  <c r="BE220"/>
  <c r="BE222"/>
  <c r="BE228"/>
  <c r="BE234"/>
  <c r="BE237"/>
  <c r="BE241"/>
  <c r="BE242"/>
  <c r="BE131"/>
  <c r="BE136"/>
  <c r="BE145"/>
  <c r="BE149"/>
  <c r="BE160"/>
  <c r="BE163"/>
  <c r="BE165"/>
  <c r="BE170"/>
  <c r="BE171"/>
  <c r="BE172"/>
  <c r="BE196"/>
  <c r="BE199"/>
  <c r="BE204"/>
  <c r="BE212"/>
  <c r="BE213"/>
  <c r="BE218"/>
  <c r="BE230"/>
  <c r="BE239"/>
  <c r="BE141"/>
  <c r="BE174"/>
  <c r="BE176"/>
  <c r="BE178"/>
  <c r="BE185"/>
  <c r="BE186"/>
  <c r="BE192"/>
  <c r="BE203"/>
  <c r="BE205"/>
  <c r="BE207"/>
  <c r="BE223"/>
  <c r="J96"/>
  <c r="J119"/>
  <c r="BE133"/>
  <c r="BE135"/>
  <c r="BE137"/>
  <c r="BE140"/>
  <c r="BE147"/>
  <c r="BE151"/>
  <c r="BE153"/>
  <c r="BE184"/>
  <c r="BE189"/>
  <c r="BE190"/>
  <c r="BE198"/>
  <c r="BE201"/>
  <c r="BE202"/>
  <c r="BE210"/>
  <c r="BE215"/>
  <c r="BE216"/>
  <c r="BE224"/>
  <c r="BE229"/>
  <c r="E85"/>
  <c r="F96"/>
  <c r="BE129"/>
  <c r="BE138"/>
  <c r="BE139"/>
  <c r="BE157"/>
  <c r="BE159"/>
  <c r="BE164"/>
  <c r="BE169"/>
  <c r="BE180"/>
  <c r="BE181"/>
  <c r="BE183"/>
  <c r="BE188"/>
  <c r="BE206"/>
  <c r="BE209"/>
  <c r="BE226"/>
  <c r="BE233"/>
  <c r="BE243"/>
  <c r="BE127"/>
  <c r="BE134"/>
  <c r="BE142"/>
  <c r="BE143"/>
  <c r="BE144"/>
  <c r="BE167"/>
  <c r="BE168"/>
  <c r="BE175"/>
  <c r="BE182"/>
  <c r="BE194"/>
  <c r="BE200"/>
  <c r="BE208"/>
  <c r="BE214"/>
  <c r="BE217"/>
  <c r="BE225"/>
  <c r="BE232"/>
  <c r="BE235"/>
  <c r="BE244"/>
  <c r="J38"/>
  <c i="1" r="AW97"/>
  <c i="3" r="F38"/>
  <c i="1" r="BA98"/>
  <c i="3" r="F40"/>
  <c i="1" r="BC98"/>
  <c i="4" r="J38"/>
  <c i="1" r="AW99"/>
  <c i="5" r="F41"/>
  <c i="1" r="BD100"/>
  <c i="5" r="F39"/>
  <c i="1" r="BB100"/>
  <c i="7" r="F40"/>
  <c i="1" r="BC102"/>
  <c i="6" r="J34"/>
  <c i="8" r="F38"/>
  <c i="1" r="BA103"/>
  <c i="8" r="J38"/>
  <c i="1" r="AW103"/>
  <c i="9" r="F35"/>
  <c i="1" r="BB104"/>
  <c i="2" r="F39"/>
  <c i="1" r="BB97"/>
  <c r="AS95"/>
  <c r="AS94"/>
  <c i="2" r="F41"/>
  <c i="1" r="BD97"/>
  <c i="5" r="F38"/>
  <c i="1" r="BA100"/>
  <c i="6" r="F39"/>
  <c i="1" r="BB101"/>
  <c i="6" r="F40"/>
  <c i="1" r="BC101"/>
  <c i="7" r="F41"/>
  <c i="1" r="BD102"/>
  <c i="8" r="F41"/>
  <c i="1" r="BD103"/>
  <c i="9" r="F34"/>
  <c i="1" r="BA104"/>
  <c i="8" r="J34"/>
  <c i="2" r="F38"/>
  <c i="1" r="BA97"/>
  <c i="3" r="F41"/>
  <c i="1" r="BD98"/>
  <c i="3" r="J38"/>
  <c i="1" r="AW98"/>
  <c i="4" r="F39"/>
  <c i="1" r="BB99"/>
  <c i="4" r="F41"/>
  <c i="1" r="BD99"/>
  <c i="5" r="F40"/>
  <c i="1" r="BC100"/>
  <c i="6" r="J38"/>
  <c i="1" r="AW101"/>
  <c i="7" r="F38"/>
  <c i="1" r="BA102"/>
  <c i="7" r="F39"/>
  <c i="1" r="BB102"/>
  <c i="7" r="J34"/>
  <c i="9" r="J34"/>
  <c i="1" r="AW104"/>
  <c i="9" r="F37"/>
  <c i="1" r="BD104"/>
  <c i="2" r="F40"/>
  <c i="1" r="BC97"/>
  <c i="3" r="F39"/>
  <c i="1" r="BB98"/>
  <c i="4" r="F38"/>
  <c i="1" r="BA99"/>
  <c i="4" r="F40"/>
  <c i="1" r="BC99"/>
  <c i="5" r="J38"/>
  <c i="1" r="AW100"/>
  <c i="6" r="F38"/>
  <c i="1" r="BA101"/>
  <c i="6" r="F41"/>
  <c i="1" r="BD101"/>
  <c i="7" r="J38"/>
  <c i="1" r="AW102"/>
  <c i="8" r="F40"/>
  <c i="1" r="BC103"/>
  <c i="8" r="F39"/>
  <c i="1" r="BB103"/>
  <c i="9" r="F36"/>
  <c i="1" r="BC104"/>
  <c i="3" l="1" r="BK141"/>
  <c r="J141"/>
  <c r="J105"/>
  <c r="BK132"/>
  <c r="BK131"/>
  <c r="J131"/>
  <c r="J100"/>
  <c i="5" r="R160"/>
  <c r="T160"/>
  <c i="9" r="T121"/>
  <c r="R121"/>
  <c i="5" r="P134"/>
  <c i="1" r="AU100"/>
  <c i="4" r="T128"/>
  <c i="5" r="R134"/>
  <c i="3" r="P131"/>
  <c i="1" r="AU98"/>
  <c i="5" r="T134"/>
  <c i="9" r="P121"/>
  <c i="1" r="AU104"/>
  <c i="5" r="BK160"/>
  <c r="J160"/>
  <c r="J105"/>
  <c i="9" r="BK121"/>
  <c r="J121"/>
  <c r="J96"/>
  <c i="4" r="BK129"/>
  <c r="J129"/>
  <c r="J101"/>
  <c i="5" r="BK152"/>
  <c r="J152"/>
  <c r="J103"/>
  <c i="1" r="AG103"/>
  <c i="8" r="J100"/>
  <c i="1" r="AG102"/>
  <c r="AG101"/>
  <c i="6" r="J100"/>
  <c i="4" r="BK128"/>
  <c r="J128"/>
  <c i="2" r="J34"/>
  <c i="1" r="AG97"/>
  <c i="4" r="F37"/>
  <c i="1" r="AZ99"/>
  <c i="6" r="F37"/>
  <c i="1" r="AZ101"/>
  <c i="2" r="F37"/>
  <c i="1" r="AZ97"/>
  <c i="5" r="F37"/>
  <c i="1" r="AZ100"/>
  <c i="7" r="F37"/>
  <c i="1" r="AZ102"/>
  <c r="BC96"/>
  <c r="BC95"/>
  <c r="AY95"/>
  <c r="BB96"/>
  <c r="BB95"/>
  <c r="AX95"/>
  <c i="9" r="F33"/>
  <c i="1" r="AZ104"/>
  <c i="3" r="F37"/>
  <c i="1" r="AZ98"/>
  <c i="3" r="J37"/>
  <c i="1" r="AV98"/>
  <c r="AT98"/>
  <c i="4" r="J37"/>
  <c i="1" r="AV99"/>
  <c r="AT99"/>
  <c i="4" r="J34"/>
  <c i="1" r="AG99"/>
  <c i="5" r="J37"/>
  <c i="1" r="AV100"/>
  <c r="AT100"/>
  <c i="7" r="J37"/>
  <c i="1" r="AV102"/>
  <c r="AT102"/>
  <c r="AN102"/>
  <c r="BD96"/>
  <c r="BD95"/>
  <c r="BD94"/>
  <c r="W33"/>
  <c r="BA96"/>
  <c r="AW96"/>
  <c i="2" r="J37"/>
  <c i="1" r="AV97"/>
  <c r="AT97"/>
  <c i="6" r="J37"/>
  <c i="1" r="AV101"/>
  <c r="AT101"/>
  <c r="AN101"/>
  <c i="8" r="J37"/>
  <c i="1" r="AV103"/>
  <c r="AT103"/>
  <c r="AN103"/>
  <c i="8" r="F37"/>
  <c i="1" r="AZ103"/>
  <c i="9" r="J33"/>
  <c i="1" r="AV104"/>
  <c r="AT104"/>
  <c i="5" l="1" r="BK134"/>
  <c r="J134"/>
  <c r="J100"/>
  <c i="3" r="J132"/>
  <c r="J101"/>
  <c i="8" r="J43"/>
  <c i="7" r="J43"/>
  <c i="6" r="J43"/>
  <c i="1" r="AN99"/>
  <c i="4" r="J100"/>
  <c r="J43"/>
  <c i="1" r="AN97"/>
  <c i="2" r="J43"/>
  <c i="1" r="AU96"/>
  <c r="AU95"/>
  <c r="AU94"/>
  <c i="9" r="J30"/>
  <c i="1" r="AG104"/>
  <c i="3" r="J34"/>
  <c i="1" r="AG98"/>
  <c r="AZ96"/>
  <c r="AZ95"/>
  <c r="AZ94"/>
  <c r="W29"/>
  <c r="AY96"/>
  <c r="BA95"/>
  <c r="AW95"/>
  <c r="AX96"/>
  <c r="BB94"/>
  <c r="W31"/>
  <c r="BC94"/>
  <c r="W32"/>
  <c i="9" l="1" r="J39"/>
  <c i="3" r="J43"/>
  <c i="1" r="AN98"/>
  <c r="AN104"/>
  <c i="5" r="J34"/>
  <c i="1" r="AG100"/>
  <c r="AN100"/>
  <c r="AV96"/>
  <c r="AT96"/>
  <c r="AY94"/>
  <c r="AV94"/>
  <c r="AK29"/>
  <c r="AV95"/>
  <c r="AT95"/>
  <c r="AX94"/>
  <c r="BA94"/>
  <c r="W30"/>
  <c i="5" l="1" r="J43"/>
  <c i="1" r="AG96"/>
  <c r="AG95"/>
  <c r="AG94"/>
  <c r="AK26"/>
  <c r="AW94"/>
  <c r="AK30"/>
  <c r="AK35"/>
  <c l="1" r="AN96"/>
  <c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<sst xmlns="http://schemas.openxmlformats.org/spreadsheetml/2006/main">
  <si>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</si>
  <si>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</si>
  <si>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</si>
  <si>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</si>
  <si>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</si>
  <si>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{41b4a035-c67e-435b-a5dd-d152f0d98d34}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</si>
  <si>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</si>
  <si>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</si>
  <si>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</si>
  <si>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</si>
  <si>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</si>
  <si>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</si>
  <si>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</si>
  <si>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</si>
  <si>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</si>
  <si>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</si>
  <si>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</si>
  <si>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PZS přejezdu P2611 a P10359 km 26,817 a 0,370 trati Benešov n.Pl. – Rumburk</t>
  </si>
  <si>
    <t>KSO:</t>
  </si>
  <si>
    <t>CC-CZ:</t>
  </si>
  <si>
    <t>Místo:</t>
  </si>
  <si>
    <t>Česká Kamenice</t>
  </si>
  <si>
    <t>Datum:</t>
  </si>
  <si>
    <t>11. 10. 2023</t>
  </si>
  <si>
    <t>Zadavatel:</t>
  </si>
  <si>
    <t>IČ:</t>
  </si>
  <si>
    <t>70994234</t>
  </si>
  <si>
    <t>Správa železnic, státni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</si>
  <si>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</si>
  <si>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</si>
  <si>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</si>
  <si>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</si>
  <si>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</si>
  <si>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</si>
  <si>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</si>
  <si>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</si>
  <si>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</si>
  <si>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</si>
  <si>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</si>
  <si>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</si>
  <si>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</si>
  <si>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</si>
  <si>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</si>
  <si>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</si>
  <si>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</si>
  <si>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</si>
  <si>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</si>
  <si>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</si>
  <si>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</si>
  <si>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</si>
  <si>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</si>
  <si>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</si>
  <si>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</si>
  <si>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</si>
  <si>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</si>
  <si>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</si>
  <si>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</si>
  <si>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</si>
  <si>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</si>
  <si>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</si>
  <si>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</si>
  <si>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</si>
  <si>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</si>
  <si>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</si>
  <si>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</si>
  <si>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</si>
  <si>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</si>
  <si>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</si>
  <si>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</si>
  <si>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</si>
  <si>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</si>
  <si>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</si>
  <si>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</si>
  <si>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</si>
  <si>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</si>
  <si>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</si>
  <si>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</si>
  <si>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</si>
  <si>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</si>
  <si>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</si>
  <si>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</si>
  <si>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D.1.1.3</t>
  </si>
  <si>
    <t>Přejezdové zabezpečovací zařízení (PZZ)</t>
  </si>
  <si>
    <t>STA</t>
  </si>
  <si>
    <t>1</t>
  </si>
  <si>
    <t>{14e71379-00c9-4bd8-8716-764cb7f517a3}</t>
  </si>
  <si>
    <t>2</t>
  </si>
  <si>
    <t>PS 01-01-31</t>
  </si>
  <si>
    <t>Železniční přejezd v km 26,817 (P2611), úprava PZS</t>
  </si>
  <si>
    <t>Soupis</t>
  </si>
  <si>
    <t>{2b543ed5-f62c-41f2-bae5-4b4f86506af7}</t>
  </si>
  <si>
    <t>/</t>
  </si>
  <si>
    <t>01</t>
  </si>
  <si>
    <t>Technologická část</t>
  </si>
  <si>
    <t>3</t>
  </si>
  <si>
    <t>{b7952e92-facc-4560-aa6d-63bd8d173d09}</t>
  </si>
  <si>
    <t>02</t>
  </si>
  <si>
    <t>Stavební část</t>
  </si>
  <si>
    <t>{a02a45b5-2d2a-450e-bccc-51fead57f93e}</t>
  </si>
  <si>
    <t>03</t>
  </si>
  <si>
    <t>Zemní práce</t>
  </si>
  <si>
    <t>{9759e2d1-cca4-4d86-86f4-5b05a9b5c464}</t>
  </si>
  <si>
    <t>04</t>
  </si>
  <si>
    <t>Stavební úpravy</t>
  </si>
  <si>
    <t>{ec433ff0-cc8b-49bb-810d-8c1be4626d4f}</t>
  </si>
  <si>
    <t>05</t>
  </si>
  <si>
    <t>Dodávky SSZT - NEOCEŇOVAT</t>
  </si>
  <si>
    <t>{b34578d4-e734-4104-a2bc-986ba359ec03}</t>
  </si>
  <si>
    <t>06</t>
  </si>
  <si>
    <t>Kabelizace</t>
  </si>
  <si>
    <t>{df13a4f3-d0d2-47a0-ac79-46d6a70183aa}</t>
  </si>
  <si>
    <t>07</t>
  </si>
  <si>
    <t>Demontáže</t>
  </si>
  <si>
    <t>{74500e57-cefb-4986-acb5-b643ba0c018c}</t>
  </si>
  <si>
    <t>98-98</t>
  </si>
  <si>
    <t>Vedlejší rozpočtové náklady</t>
  </si>
  <si>
    <t>{5d7f5cf5-b8df-409a-903b-4c22955a0b7a}</t>
  </si>
  <si>
    <t>KRYCÍ LIST SOUPISU PRACÍ</t>
  </si>
  <si>
    <t>Objekt:</t>
  </si>
  <si>
    <t>D.1.1.3 - Přejezdové zabezpečovací zařízení (PZZ)</t>
  </si>
  <si>
    <t>Soupis:</t>
  </si>
  <si>
    <t>PS 01-01-31 - Železniční přejezd v km 26,817 (P2611), úprava PZS</t>
  </si>
  <si>
    <t>Úroveň 3:</t>
  </si>
  <si>
    <t>01 - Technologická část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</si>
  <si>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</si>
  <si>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</si>
  <si>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</si>
  <si>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</si>
  <si>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</si>
  <si>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</si>
  <si>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</si>
  <si>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</si>
  <si>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</si>
  <si>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</si>
  <si>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</si>
  <si>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</si>
  <si>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</si>
  <si>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</si>
  <si>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</si>
  <si>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</si>
  <si>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</si>
  <si>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</si>
  <si>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</si>
  <si>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</si>
  <si>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</si>
  <si>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</si>
  <si>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</si>
  <si>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</si>
  <si>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M</t>
  </si>
  <si>
    <t>7494004945r</t>
  </si>
  <si>
    <t>Kompaktní jističe Kompaktní jističe do 160A Vypínací spouště AC/DC 110 V</t>
  </si>
  <si>
    <t>kus</t>
  </si>
  <si>
    <t>128</t>
  </si>
  <si>
    <t>1889055889</t>
  </si>
  <si>
    <t>P</t>
  </si>
  <si>
    <t>Poznámka k položce:_x000d_
ZP-ASA/24</t>
  </si>
  <si>
    <t>7494010105r</t>
  </si>
  <si>
    <t>Přístroje pro spínání a ovládání Ovladače, signálky Ovladače Otočný přepínač kompletní</t>
  </si>
  <si>
    <t>Sborník UOŽI 01 2021</t>
  </si>
  <si>
    <t>-1173137232</t>
  </si>
  <si>
    <t>Poznámka k položce:_x000d_
S 40 JD 2203 C06</t>
  </si>
  <si>
    <t>7494005313r</t>
  </si>
  <si>
    <t>Kompaktní jističe Kompaktní jističe Jističe do 630A Pomocné kontakty</t>
  </si>
  <si>
    <t>1136471638</t>
  </si>
  <si>
    <t>Poznámka k položce:_x000d_
ZP-IHK</t>
  </si>
  <si>
    <t>K</t>
  </si>
  <si>
    <t>7494151010</t>
  </si>
  <si>
    <t>Montáž modulárních rozvodnic min. IP 30, počet modulů do 72 - do zdi, na zeď nebo konstrukci, včetně montáže nosné konstrukce, kotevní, spojovací prvků, provedení zkoušek, dodání atestů, revizní zprávy včetně kusové zkoušky. Neobsahuje elektrovýzbroj</t>
  </si>
  <si>
    <t>Sborník UOŽI 01 2023</t>
  </si>
  <si>
    <t>64</t>
  </si>
  <si>
    <t>-1590595167</t>
  </si>
  <si>
    <t>5</t>
  </si>
  <si>
    <t>7493601300</t>
  </si>
  <si>
    <t>Kabelové a zásuvkové skříně, elektroměrové rozvaděče Prázdné skříně a pilíře Skříň plastová kompaktní pilíř včetně základu, IP44, šířka 600 mm, výška 1000 mm, hloubka do 400 mm, PUR lak</t>
  </si>
  <si>
    <t>1516421693</t>
  </si>
  <si>
    <t>6</t>
  </si>
  <si>
    <t>7493601040</t>
  </si>
  <si>
    <t>Kabelové a zásuvkové skříně, elektroměrové rozvaděče Prázdné skříně a pilíře Sokly a základy pro plastové pilíře, sokl venkovní min. IP44, šíře 420mm, výška 600mm, hloubka 216mm</t>
  </si>
  <si>
    <t>1442714253</t>
  </si>
  <si>
    <t>7</t>
  </si>
  <si>
    <t>7494351030</t>
  </si>
  <si>
    <t>Montáž jističů (do 10 kA) třípólových do 20 A</t>
  </si>
  <si>
    <t>-641917218</t>
  </si>
  <si>
    <t>8</t>
  </si>
  <si>
    <t>7494351040</t>
  </si>
  <si>
    <t>Montáž jističů (do 10 kA) tři+N pólových do 20 A</t>
  </si>
  <si>
    <t>-284456013</t>
  </si>
  <si>
    <t>9</t>
  </si>
  <si>
    <t>7494551020</t>
  </si>
  <si>
    <t>Montáž vačkových silových spínačů - vypínačů třípólových nebo čtyřpólových do 25 A - vypínač 0-1</t>
  </si>
  <si>
    <t>-2135949097</t>
  </si>
  <si>
    <t>10</t>
  </si>
  <si>
    <t>7494004546</t>
  </si>
  <si>
    <t>Modulární přístroje Ostatní přístroje -modulární přístroje Vypínače In 63 A, Ue DC 1000 V, 4pól, šířka 4 moduly, náhrada za např. 5TE2 515-1</t>
  </si>
  <si>
    <t>1765847900</t>
  </si>
  <si>
    <t>11</t>
  </si>
  <si>
    <t>7494551022</t>
  </si>
  <si>
    <t>Montáž vačkových silových spínačů - vypínačů třípólových nebo čtyřpólových do 63 A - vypínač 0-1</t>
  </si>
  <si>
    <t>2034649238</t>
  </si>
  <si>
    <t>12</t>
  </si>
  <si>
    <t>7494004538</t>
  </si>
  <si>
    <t>Modulární přístroje Ostatní přístroje -modulární přístroje Vypínače In 63 A, Ue AC 250/440 V, 3+N-pól</t>
  </si>
  <si>
    <t>1372434045</t>
  </si>
  <si>
    <t>13</t>
  </si>
  <si>
    <t>7494552020</t>
  </si>
  <si>
    <t>Montáž vačkových silových spínačů - přepínačů třípólových do 63 A - přepínač 1-0-1</t>
  </si>
  <si>
    <t>-1356990167</t>
  </si>
  <si>
    <t>14</t>
  </si>
  <si>
    <t>7494010084</t>
  </si>
  <si>
    <t>Přístroje pro spínání a ovládání Ovladače, signálky Ovladače CM přepínač 2 polohy 1zap+1vyp 20A</t>
  </si>
  <si>
    <t>247774572</t>
  </si>
  <si>
    <t>7494009464</t>
  </si>
  <si>
    <t>Přístroje pro spínání a ovládání Stykače a nadproudová relé Stykače pro spínání kondenzátorů Instalační stykače AC/DC pomocný kontakt 1x zapínací kontakt, 1x rozpínací kontakt</t>
  </si>
  <si>
    <t>-1417798435</t>
  </si>
  <si>
    <t>16</t>
  </si>
  <si>
    <t>7494003384</t>
  </si>
  <si>
    <t>Modulární přístroje Jističe do 80 A; 10 kA 3-pólové In 13 A, Ue AC 230/400 V / DC 216 V, charakteristika B, 3pól, Icn 10 kA</t>
  </si>
  <si>
    <t>-1507936506</t>
  </si>
  <si>
    <t>Poznámka k položce:_x000d_
PL7</t>
  </si>
  <si>
    <t>17</t>
  </si>
  <si>
    <t>7494003472</t>
  </si>
  <si>
    <t>Modulární přístroje Jističe do 80 A; 10 kA 3+N-pólové In 6 A, Ue AC 230/400 V / DC 216 V, charakteristika B, 3+N-pól, Icn 10 kA</t>
  </si>
  <si>
    <t>1787863684</t>
  </si>
  <si>
    <t>18</t>
  </si>
  <si>
    <t>7494004164</t>
  </si>
  <si>
    <t>Modulární přístroje Přepěťové ochrany Svodiče přepětí oddělovací tlumivka mezi svodiče typu 2 a 3</t>
  </si>
  <si>
    <t>642960758</t>
  </si>
  <si>
    <t>Poznámka k položce:_x000d_
Tlumivka RTO-16</t>
  </si>
  <si>
    <t>19</t>
  </si>
  <si>
    <t>7494004534</t>
  </si>
  <si>
    <t>Modulární přístroje Ostatní přístroje -modulární přístroje Vypínače In 32 A, Ue AC 250/440 V, 3+N-pól</t>
  </si>
  <si>
    <t>1246697921</t>
  </si>
  <si>
    <t>Poznámka k položce:_x000d_
Hlavní vypínač IS-25/4</t>
  </si>
  <si>
    <t>20</t>
  </si>
  <si>
    <t>7494004158</t>
  </si>
  <si>
    <t>Modulární přístroje Přepěťové ochrany Svodiče přepětí typ 3, náhradní díl, Imax 3 kA, Uc AC 253 V, pouze výměnný modul, varistor, např. pro SVD-253, 1+N-pól</t>
  </si>
  <si>
    <t>-488260670</t>
  </si>
  <si>
    <t>Poznámka k položce:_x000d_
Přepěťová ochrana DA275DJ</t>
  </si>
  <si>
    <t>7593321458</t>
  </si>
  <si>
    <t>Prvky Svodič přepětí, jmenovité napětí 600V, s dálkovou signalizací poruchy</t>
  </si>
  <si>
    <t>1516091218</t>
  </si>
  <si>
    <t>Poznámka k položce:_x000d_
Přepěťová ochrana SPI-35/440</t>
  </si>
  <si>
    <t>22</t>
  </si>
  <si>
    <t>7593321520</t>
  </si>
  <si>
    <t>Prvky Ochrana přepěťová SLP-275 V/4 S, 40 kA (8/20) - čtyřpólový varistorový svodič přepětí, vyjímatelný modul, optická signalizace poruchy, možnost blokace modulu</t>
  </si>
  <si>
    <t>-1141740539</t>
  </si>
  <si>
    <t>Poznámka k položce:_x000d_
Přepěťová ochrana SLP-275V/4S</t>
  </si>
  <si>
    <t>23</t>
  </si>
  <si>
    <t>7498150525</t>
  </si>
  <si>
    <t>Vyhotovení výchozí revizní zprávy příplatek za každých dalších i započatých 500 000 Kč přes 1 000 000 Kč</t>
  </si>
  <si>
    <t>-1702247636</t>
  </si>
  <si>
    <t>24</t>
  </si>
  <si>
    <t>7499250520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</si>
  <si>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</si>
  <si>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-1515869059</t>
  </si>
  <si>
    <t>25</t>
  </si>
  <si>
    <t>7590115005</t>
  </si>
  <si>
    <t>Montáž objektu rozměru do 2,5 x 3,6 m - usazení na základy, zatažení kabelů a zřízení kabelové rezervy, opravný nátěr. Neobsahuje výkop a zához jam</t>
  </si>
  <si>
    <t>2097221520</t>
  </si>
  <si>
    <t>26</t>
  </si>
  <si>
    <t>7590110120</t>
  </si>
  <si>
    <t>Domky, přístřešky Reléový domek - výška 3,10 m - podle zvl. požadavků a předložené dokumentace vč. základní výbavy rozvaděče, osvětlení, dvou zásuvek, ventilátoru a topení 3x2 m</t>
  </si>
  <si>
    <t>1949007854</t>
  </si>
  <si>
    <t>27</t>
  </si>
  <si>
    <t>7590115030</t>
  </si>
  <si>
    <t>Montáž objektu střechy sedlové nebo valbové rel. domku rozměru do 3x3 m</t>
  </si>
  <si>
    <t>-1481638581</t>
  </si>
  <si>
    <t>28</t>
  </si>
  <si>
    <t>7590110400</t>
  </si>
  <si>
    <t xml:space="preserve">Domky, přístřešky Střecha sedlová  rel.domku - podle zvl. požadavků a předložené dokumentace 3x2 m</t>
  </si>
  <si>
    <t>-239776488</t>
  </si>
  <si>
    <t>29</t>
  </si>
  <si>
    <t>7590110700</t>
  </si>
  <si>
    <t xml:space="preserve">Domky, přístřešky Okapy a děšťové svody - pro rel. domek podle zvl. požadavků a  předložené dokumentace 3x2 m</t>
  </si>
  <si>
    <t>-1304673102</t>
  </si>
  <si>
    <t>30</t>
  </si>
  <si>
    <t>7590110614</t>
  </si>
  <si>
    <t>Domky, přístřešky Domky s integrovanou betonovou střechou vč. základní výbavy rozvaděče, osvětlení, dvou zásuvek, ventilátoru a topení Základový fundament pro reléový domek (pro domek 1,7 m x 1,7 m jsou potřeba 3 ks, pro domek 1,7 m x 3 m jsou …</t>
  </si>
  <si>
    <t>564037134</t>
  </si>
  <si>
    <t>31</t>
  </si>
  <si>
    <t>7590125057</t>
  </si>
  <si>
    <t>Montáž skříně společné přístrojové pro přejezdy - usazení skříně a zatažení kabelů bez zhotovení a zapojení kabelových forem. Bez kabelových příchytek</t>
  </si>
  <si>
    <t>990900771</t>
  </si>
  <si>
    <t>32</t>
  </si>
  <si>
    <t>7590120175</t>
  </si>
  <si>
    <t>Skříně Skříň přístroj.pro přejezdy sp 133/313.1.12 (HM0354399998281)</t>
  </si>
  <si>
    <t>412347051</t>
  </si>
  <si>
    <t>33</t>
  </si>
  <si>
    <t>7590120150</t>
  </si>
  <si>
    <t>Skříně Skříňka pro venk.ovl.PZ (HM0404134130000)</t>
  </si>
  <si>
    <t>256</t>
  </si>
  <si>
    <t>1857511947</t>
  </si>
  <si>
    <t>34</t>
  </si>
  <si>
    <t>7590195015</t>
  </si>
  <si>
    <t>Montáž ovládací skříňky přejezdového zařízení na objekt - připevnění skříňky, zatažení kabelu z domku nebo PSK a zapojení na ovládací skříň, ochrana skříňky připojením na hlavní uzemňovací sběrnici v domku nebo na zemnicí svorník PSK</t>
  </si>
  <si>
    <t>CS ÚRS 2023 02</t>
  </si>
  <si>
    <t>1291412216</t>
  </si>
  <si>
    <t>35</t>
  </si>
  <si>
    <t>7590725140</t>
  </si>
  <si>
    <t>Situování stožáru návěstidla nebo výstražníku přejezdového zařízení</t>
  </si>
  <si>
    <t>1143629567</t>
  </si>
  <si>
    <t>36</t>
  </si>
  <si>
    <t>7591505010</t>
  </si>
  <si>
    <t>Vypracování a projednání přechodné úpravy provozu na pozemní komunikaci při vypnutí přejezdového zabezpečovacího zařízení - návrh silničního dopravního značení, včetně jeho kladného projednání s příslušnými orgány státní správy. Měrnou jednotkou je kus železničního přejezdu</t>
  </si>
  <si>
    <t>461198741</t>
  </si>
  <si>
    <t>37</t>
  </si>
  <si>
    <t>7591505020</t>
  </si>
  <si>
    <t>Pronájem přechodného dopravního značení při vypnutí přejezdového zabezpečovacího zařízení za 1 týden základní sestavy - pro značení jednoduché komunikace (tj. bez křižovatky poblíž přejezdu), křížící žel. trať</t>
  </si>
  <si>
    <t>-1090655796</t>
  </si>
  <si>
    <t>38</t>
  </si>
  <si>
    <t>7591505030</t>
  </si>
  <si>
    <t>Osazení přechodného dopravního značení při vypnutí přejezdového zabezpečovacího zařízení základní sestavy - pro značení jednoduché komunikace (tj. bez křižovatky poblíž přejezdu), křížící žel. trať</t>
  </si>
  <si>
    <t>87869320</t>
  </si>
  <si>
    <t>39</t>
  </si>
  <si>
    <t>7592005050</t>
  </si>
  <si>
    <t>Montáž počítacího bodu (senzoru) RSR 180 - uložení a připevnění na určené místo, seřízení polohy, přezkoušení</t>
  </si>
  <si>
    <t>-107168085</t>
  </si>
  <si>
    <t>40</t>
  </si>
  <si>
    <t>7592605010</t>
  </si>
  <si>
    <t>Instalace SW do PC</t>
  </si>
  <si>
    <t>hod</t>
  </si>
  <si>
    <t>-2074070076</t>
  </si>
  <si>
    <t>Poznámka k položce:_x000d_
SW REMOTE</t>
  </si>
  <si>
    <t>41</t>
  </si>
  <si>
    <t>7592605020</t>
  </si>
  <si>
    <t>Konfigurace SW v PC</t>
  </si>
  <si>
    <t>-658734915</t>
  </si>
  <si>
    <t>42</t>
  </si>
  <si>
    <t>7592815040</t>
  </si>
  <si>
    <t>Montáž plastového výstražníku AŽD 97 s 1 skříní a se závorou AŽD - 99 - smontování kompletního výstražníku, označení označovacími štítky, postavení a montáž výstražníku na základ, zatažení kabelu bez zhotovení a zapojení kabelové formy, nátěr. Bez provedení ochrany proti vlivu trakcí</t>
  </si>
  <si>
    <t>1113838937</t>
  </si>
  <si>
    <t>43</t>
  </si>
  <si>
    <t>7592815044</t>
  </si>
  <si>
    <t>Montáž plastového výstražníku AŽD 97 s jednou skříní - smontování kompletního výstražníku, označení označovacími štítky, postavení a montáž výstražníku na základ, zatažení kabelu bez zhotovení a zapojení kabelové formy, nátěr. Bez provedení ochrany proti vlivu trakcí</t>
  </si>
  <si>
    <t>-176822418</t>
  </si>
  <si>
    <t>44</t>
  </si>
  <si>
    <t>7592825110</t>
  </si>
  <si>
    <t>Montáž kříže výstražného</t>
  </si>
  <si>
    <t>-1292599558</t>
  </si>
  <si>
    <t>45</t>
  </si>
  <si>
    <t>7592905012</t>
  </si>
  <si>
    <t>Montáž článku niklokadmiového kapacity přes 200 Ah - postavení článku, připojení vodičů, ochrana svorek vazelinou, změření napětí, kontrola elektrolytu s případným doplněním destilovanou vodou</t>
  </si>
  <si>
    <t>823301603</t>
  </si>
  <si>
    <t>46</t>
  </si>
  <si>
    <t>7592905070</t>
  </si>
  <si>
    <t>Montáž rekombinační zátky do 300 Ah</t>
  </si>
  <si>
    <t>2047104611</t>
  </si>
  <si>
    <t>47</t>
  </si>
  <si>
    <t>7593005010</t>
  </si>
  <si>
    <t>Montáž dobíječe, usměrňovače, napáječe do stojanové řady - včetně připojení vodičů elektrické sítě ss rozvodu a uzemnění, přezkoušení funkce</t>
  </si>
  <si>
    <t>577184115</t>
  </si>
  <si>
    <t>48</t>
  </si>
  <si>
    <t>7592810900</t>
  </si>
  <si>
    <t>Reléový stojan PZS vystrojený na jednokolejné trati s výstražníky 2 - 4 kusy výstražníků - kategorie dle ČSN 34 2650 ed.2: PZS 3(2) S,B(N),I(L)</t>
  </si>
  <si>
    <t>komplet</t>
  </si>
  <si>
    <t>1401277445</t>
  </si>
  <si>
    <t>49</t>
  </si>
  <si>
    <t>7592810920</t>
  </si>
  <si>
    <t>Reléový stojan SZZ nevystrojený univerzální - kategorie SZZ dle TNŽ 34 2620:2002: SZZ 1., 2.nebo 3.kategorie</t>
  </si>
  <si>
    <t>192414923</t>
  </si>
  <si>
    <t>50</t>
  </si>
  <si>
    <t>7593315100</t>
  </si>
  <si>
    <t>Montáž zabezpečovacího stojanu reléového - upevnění stojanu do stojanové řady, připojení ochranného uzemnění a informativní kontrola zapojení</t>
  </si>
  <si>
    <t>-631842128</t>
  </si>
  <si>
    <t>51</t>
  </si>
  <si>
    <t>7593315106</t>
  </si>
  <si>
    <t>Montáž zabezpečovacího stojanu s elektronickými prvky a panely - upevnění stojanu do stojanové řady, připojení ochranného uzemnění a informativní kontrola zapojení</t>
  </si>
  <si>
    <t>1094928574</t>
  </si>
  <si>
    <t>52</t>
  </si>
  <si>
    <t>7593315425</t>
  </si>
  <si>
    <t>Zhotovení jednoho zapojení při volné vazbě - naměření vodiče, zatažení a připojení</t>
  </si>
  <si>
    <t>-1069767456</t>
  </si>
  <si>
    <t>Poznámka k položce:_x000d_
Úprava stojanů ve stávajícím RD PZS P2611</t>
  </si>
  <si>
    <t>53</t>
  </si>
  <si>
    <t>7593317010</t>
  </si>
  <si>
    <t>Zrušení jednoho zapojení při volné vazbě - odpojení vodiče a jeho vytažení</t>
  </si>
  <si>
    <t>1081497939</t>
  </si>
  <si>
    <t>54</t>
  </si>
  <si>
    <t>7593330040</t>
  </si>
  <si>
    <t>Výměnné díly Relé NMŠ 1-2000 (HM0404221990407)</t>
  </si>
  <si>
    <t>-748370823</t>
  </si>
  <si>
    <t>Poznámka k položce:_x000d_
pro stojan PN</t>
  </si>
  <si>
    <t>55</t>
  </si>
  <si>
    <t>7593335040</t>
  </si>
  <si>
    <t>Montáž malorozměrného relé</t>
  </si>
  <si>
    <t>-1765657572</t>
  </si>
  <si>
    <t>Poznámka k položce:_x000d_
Pro stojan PCN a TZZ</t>
  </si>
  <si>
    <t>56</t>
  </si>
  <si>
    <t>7594305010</t>
  </si>
  <si>
    <t>Montáž součástí počítače náprav vyhodnocovací části</t>
  </si>
  <si>
    <t>-1641937368</t>
  </si>
  <si>
    <t>57</t>
  </si>
  <si>
    <t>7594305020</t>
  </si>
  <si>
    <t>Montáž součástí počítače náprav bleskojistkové svorkovnice</t>
  </si>
  <si>
    <t>857802521</t>
  </si>
  <si>
    <t>58</t>
  </si>
  <si>
    <t>7594305025</t>
  </si>
  <si>
    <t>Montáž součástí počítače náprav přepěťové ochrany napájení</t>
  </si>
  <si>
    <t>1673277066</t>
  </si>
  <si>
    <t>59</t>
  </si>
  <si>
    <t>7594305055</t>
  </si>
  <si>
    <t>Montáž součástí počítače náprav bloku pro počítače náprav</t>
  </si>
  <si>
    <t>-1820645786</t>
  </si>
  <si>
    <t>60</t>
  </si>
  <si>
    <t>7594305075</t>
  </si>
  <si>
    <t>Montáž součástí počítače náprav skříně pro bloky šíře 126TE BGT 03</t>
  </si>
  <si>
    <t>1817220544</t>
  </si>
  <si>
    <t>61</t>
  </si>
  <si>
    <t>7594305095</t>
  </si>
  <si>
    <t>Montáž součástí počítače náprav drátové formy pro skříň 126TE</t>
  </si>
  <si>
    <t>-1024184145</t>
  </si>
  <si>
    <t>62</t>
  </si>
  <si>
    <t>7594305100</t>
  </si>
  <si>
    <t>Montáž součástí počítače náprav desky filtru</t>
  </si>
  <si>
    <t>1263809366</t>
  </si>
  <si>
    <t>63</t>
  </si>
  <si>
    <t>7596915030</t>
  </si>
  <si>
    <t>Montáž telefonního objektu VTO 3 - 11 plastového ve sloupu - připevnění telefonního objektu na konstrukci, propojení kabelového závěru s přístrojem, dodání, osazení a zapojení suchého článku, nebo připojení na bateriový rozvod, oprava nátěru, vyzkoušení funkce. Bez provedení ochran proti vlivu trakce a před nebezpečným dotykovým napětím</t>
  </si>
  <si>
    <t>20857092</t>
  </si>
  <si>
    <t>7596910050</t>
  </si>
  <si>
    <t>Venkovní telefonní objekty Objekt telef.venk.VTO 9 plastový sloupek (CV540329009)</t>
  </si>
  <si>
    <t>-2053881032</t>
  </si>
  <si>
    <t>65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</si>
  <si>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</si>
  <si>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</si>
  <si>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-200720052</t>
  </si>
  <si>
    <t>66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</si>
  <si>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</si>
  <si>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</si>
  <si>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-221820711</t>
  </si>
  <si>
    <t>67</t>
  </si>
  <si>
    <t>7598095120</t>
  </si>
  <si>
    <t>Přezkoušení a regulace časové jednotky - kontrola zapojení včetně příslušného zkoušení hodnot zařízení</t>
  </si>
  <si>
    <t>-643697680</t>
  </si>
  <si>
    <t>68</t>
  </si>
  <si>
    <t>7598095125</t>
  </si>
  <si>
    <t>Přezkoušení a regulace diagnostiky - kontrola zapojení včetně příslušného zkoušení hodnot zařízení</t>
  </si>
  <si>
    <t>173678938</t>
  </si>
  <si>
    <t>69</t>
  </si>
  <si>
    <t>7598095150</t>
  </si>
  <si>
    <t>Regulovaní a aktivování automatického přejezdového zařízení se závorami - regulování proudokruhů výstražníku, závorových břeven, regulování chodu břeven, směrovaní výstražníku, kontrola napájecích zdrojů a relé, přezkoušení činnosti zařízení a kontrolní skříňky (indikací a ovládání)</t>
  </si>
  <si>
    <t>-2121817436</t>
  </si>
  <si>
    <t>70</t>
  </si>
  <si>
    <t>7598095185</t>
  </si>
  <si>
    <t>Přezkoušení vlakových cest (vlakových i posunových) za 1 vlakovou cestu - postavení vlakových cest a přezkoušení návěstních znaků návěstidel po přeložení řadiče, přezkoušení změny návěstního pojmu z povolovacího na zakazující po odpadnutí kotvy kolejového relé, přezkoušení nouzového vybavení vlakové cesty, přezkoušení návěstních znaků při zapojení automatického traťového zabezpečovacího zařízení, přezkoušení odjezdových vlakových cest s použitím výlukového klíče pri současné činnosti odjezdových návěstidel</t>
  </si>
  <si>
    <t>1592986919</t>
  </si>
  <si>
    <t>71</t>
  </si>
  <si>
    <t>7598095210</t>
  </si>
  <si>
    <t>Měření zabezpečovacího relé před uvedením do provozu - kontrola zapojení, provedení příslušných měření, přezkoušení funkce</t>
  </si>
  <si>
    <t>-764898958</t>
  </si>
  <si>
    <t>72</t>
  </si>
  <si>
    <t>7598095225</t>
  </si>
  <si>
    <t>Kapacitní zkouška baterie staniční (bez ohledu na počet článků)</t>
  </si>
  <si>
    <t>749815593</t>
  </si>
  <si>
    <t>73</t>
  </si>
  <si>
    <t>7598095375</t>
  </si>
  <si>
    <t>Oživení a funkční zkoušení stanice TEDIS - aktivace a konfigurace systému podle příslušné dokumentace</t>
  </si>
  <si>
    <t>63106573</t>
  </si>
  <si>
    <t>74</t>
  </si>
  <si>
    <t>7592503010</t>
  </si>
  <si>
    <t>Úprava adresného SW stanice TEDIS, ústředny MEDIS</t>
  </si>
  <si>
    <t>1371849350</t>
  </si>
  <si>
    <t>75</t>
  </si>
  <si>
    <t>7593315386</t>
  </si>
  <si>
    <t>Montáž panelu pro stanici TEDIS</t>
  </si>
  <si>
    <t>760091643</t>
  </si>
  <si>
    <t>76</t>
  </si>
  <si>
    <t>7593315405</t>
  </si>
  <si>
    <t>Montáž rámu (kazety, vany desek plošných spojů) na stěnu</t>
  </si>
  <si>
    <t>1711286172</t>
  </si>
  <si>
    <t>Poznámka k položce:_x000d_
-	montáž Prvky Kazeta TEDIS15 v provedení 19"eurocard1x</t>
  </si>
  <si>
    <t>77</t>
  </si>
  <si>
    <t>7593325030</t>
  </si>
  <si>
    <t>Montáž zásuvné jednotky elektroniky</t>
  </si>
  <si>
    <t>2036033863</t>
  </si>
  <si>
    <t xml:space="preserve">Poznámka k položce:_x000d_
-	montáž Prvky TDCC – řídící jednotka sběrnice 1x_x000d_
-	montáž Prvky TDMD – Komunikační modemová jednotka 1x_x000d_
-	montáž Prvky TDO8 – Jednotka 8 digitálních výstupů 1x_x000d_
-	montáž Prvky TDO8s – Jednotka 8 bezpečných digitálních výstupů 2x_x000d_
-	montáž Prvky TDI8s – Jednotka 8 bezpečných digitálních vstupů 6x_x000d_
-	montáž Prvky TDI16 – Jednotka 16 digitálních vstupů 2x_x000d_
-	montáž Prvky Jednotka BPS4 F 2x_x000d_
-	montáž Prvky URD1 1x_x000d_
-	montáž Prvky TBRP - Jednotka napáječe a opakovače sběrnice 1x_x000d_
</t>
  </si>
  <si>
    <t>78</t>
  </si>
  <si>
    <t>7593315320</t>
  </si>
  <si>
    <t>Montáž translátoru</t>
  </si>
  <si>
    <t>-1736395641</t>
  </si>
  <si>
    <t>79</t>
  </si>
  <si>
    <t>7596615010</t>
  </si>
  <si>
    <t>Montáž přijímače DCF - úplná montáž na předem připravené úchytné body nebo na konstrukci, zapojení přívodů, přezkoušení funkce</t>
  </si>
  <si>
    <t>-983217165</t>
  </si>
  <si>
    <t>80</t>
  </si>
  <si>
    <t>7598095505</t>
  </si>
  <si>
    <t>Komplexní zkouška automatických přejezdových zabezpečovacích zařízení se závorami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</si>
  <si>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-563243678</t>
  </si>
  <si>
    <t>81</t>
  </si>
  <si>
    <t>7598095560</t>
  </si>
  <si>
    <t>Vyhotovení protokolu UTZ pro PZZ se závorou jedna kolej - vykonání prohlídky a zkoušky včetně vyhotovení protokolu podle vyhl. 100/1995 Sb.</t>
  </si>
  <si>
    <t>1716066440</t>
  </si>
  <si>
    <t>82</t>
  </si>
  <si>
    <t>7590305010</t>
  </si>
  <si>
    <t>Montáž pomocného stavědla - včetně zatažení kabelů bez zhotovení a zapojení kabelových forem</t>
  </si>
  <si>
    <t>-601127325</t>
  </si>
  <si>
    <t>Poznámka k položce:_x000d_
přesun stávající skříňky místního ovládání PZZ</t>
  </si>
  <si>
    <t>83</t>
  </si>
  <si>
    <t>7494010346</t>
  </si>
  <si>
    <t>Přístroje pro spínání a ovládání Měřící přístroje, elektroměry Elektroměry ED310.DR.14Z302-00, 3 x 230/400 V, 0,2-63 A</t>
  </si>
  <si>
    <t>1762842218</t>
  </si>
  <si>
    <t>84</t>
  </si>
  <si>
    <t>7494658012</t>
  </si>
  <si>
    <t>Montáž elektroměrů trojfázových - do rozvaděče nebo skříně</t>
  </si>
  <si>
    <t>-210109585</t>
  </si>
  <si>
    <t>85</t>
  </si>
  <si>
    <t>7494009114</t>
  </si>
  <si>
    <t>Pojistkové systémy Pojistkové spodky a držáky Pojistkové spodky s plastovou základnou 3pól. provedení, M8 - svorkové šrouby našroubovány</t>
  </si>
  <si>
    <t>2023343737</t>
  </si>
  <si>
    <t>Poznámka k položce:_x000d_
Spodek FCFBD02DI-3 pojistkový 3pól</t>
  </si>
  <si>
    <t>86</t>
  </si>
  <si>
    <t>7494451020</t>
  </si>
  <si>
    <t>Montáž pojistkových spodků pro válcové pojistky včetně montáže pojistek třípólových 3 x 25 A - do skříně nebo rozvaděče</t>
  </si>
  <si>
    <t>-1866872064</t>
  </si>
  <si>
    <t>87</t>
  </si>
  <si>
    <t>7494008262</t>
  </si>
  <si>
    <t>Pojistkové systémy Výkonové pojistkové vložky Válcové pojistkové vložky In 25A, Un AC 690 V / DC 250 V, velikost 14×51, gG - charakteristika pro všeobecné použití, Cd/Pb free</t>
  </si>
  <si>
    <t>1616873784</t>
  </si>
  <si>
    <t>88</t>
  </si>
  <si>
    <t>7494452010</t>
  </si>
  <si>
    <t>Montáž pojistek nn do 25 A</t>
  </si>
  <si>
    <t>1551265846</t>
  </si>
  <si>
    <t>89</t>
  </si>
  <si>
    <t>7494009172r</t>
  </si>
  <si>
    <t>Pojistkové systémy Pojistkové spodky a držáky Příslušenství , sada 2 ks</t>
  </si>
  <si>
    <t>191693926</t>
  </si>
  <si>
    <t>Poznámka k položce:_x000d_
Pojistková hlavice, D02 E18, max. 63 A vč. doteku poj. D2/E27 25A</t>
  </si>
  <si>
    <t>90</t>
  </si>
  <si>
    <t>7494004664r</t>
  </si>
  <si>
    <t>Modulární přístroje Ostatní přístroje -modulární přístroje Rozbočovací svorkovnice počet svorek 8+2, průřez 25 mm2, barva šedá</t>
  </si>
  <si>
    <t>-682216461</t>
  </si>
  <si>
    <t>Poznámka k položce:_x000d_
Svorkovnice HLAK 25-3/6 rozbočovací šedá</t>
  </si>
  <si>
    <t>91</t>
  </si>
  <si>
    <t>7494004678r</t>
  </si>
  <si>
    <t>Modulární přístroje Ostatní přístroje -modulární přístroje Rozbočovací svorkovnice počet svorek 25-1/2, průřez 25 mm2, barva modrá</t>
  </si>
  <si>
    <t>-1279479608</t>
  </si>
  <si>
    <t>Poznámka k položce:_x000d_
 Svorkovnice HLAK 25 1/2 M2 rozbočovací modrá</t>
  </si>
  <si>
    <t>92</t>
  </si>
  <si>
    <t>7590525790r</t>
  </si>
  <si>
    <t>Montáž sady svorkovnic na DIN lištu</t>
  </si>
  <si>
    <t>-45138336</t>
  </si>
  <si>
    <t>93</t>
  </si>
  <si>
    <t>7494003388</t>
  </si>
  <si>
    <t>Modulární přístroje Jističe do 80 A; 10 kA 3-pólové In 20 A, Ue AC 230/400 V / DC 216 V, charakteristika B, 3pól, Icn 10 kA</t>
  </si>
  <si>
    <t>-286262305</t>
  </si>
  <si>
    <t>94</t>
  </si>
  <si>
    <t>7494003390</t>
  </si>
  <si>
    <t>Modulární přístroje Jističe do 80 A; 10 kA 3-pólové In 25 A, Ue AC 230/400 V / DC 216 V, charakteristika B, 3pól, Icn 10 kA</t>
  </si>
  <si>
    <t>1326547973</t>
  </si>
  <si>
    <t>95</t>
  </si>
  <si>
    <t>7494351032</t>
  </si>
  <si>
    <t>Montáž jističů (do 10 kA) třípólových přes 20 do 63 A</t>
  </si>
  <si>
    <t>-1174494661</t>
  </si>
  <si>
    <t>02 - Stavební část</t>
  </si>
  <si>
    <t>HSV - Práce a dodávky HSV</t>
  </si>
  <si>
    <t xml:space="preserve">    1 - Zemní práce</t>
  </si>
  <si>
    <t xml:space="preserve">    2 - Zakládání</t>
  </si>
  <si>
    <t xml:space="preserve">    9 - Ostatní konstrukce a práce, bourání</t>
  </si>
  <si>
    <t>M - Práce a dodávky M</t>
  </si>
  <si>
    <t xml:space="preserve">    21-M - Elektromontáže</t>
  </si>
  <si>
    <t xml:space="preserve">    46-M - Zemní práce při extr.mont.pracích</t>
  </si>
  <si>
    <t>HSV</t>
  </si>
  <si>
    <t>Práce a dodávky HSV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</si>
  <si>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</si>
  <si>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</si>
  <si>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m3</t>
  </si>
  <si>
    <t>-1758749301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</si>
  <si>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</si>
  <si>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</si>
  <si>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-2082963302</t>
  </si>
  <si>
    <t>171201221</t>
  </si>
  <si>
    <t>Poplatek za uložení stavebního odpadu na skládce (skládkovné) zeminy a kamení zatříděného do Katalogu odpadů pod kódem 17 05 04</t>
  </si>
  <si>
    <t>t</t>
  </si>
  <si>
    <t>1650007882</t>
  </si>
  <si>
    <t>Zakládání</t>
  </si>
  <si>
    <t>275121111</t>
  </si>
  <si>
    <t>Osazení základových prefabrikovaných železobetonových konstrukcí patek hmotnosti jednotlivě do 5 t</t>
  </si>
  <si>
    <t>1423182271</t>
  </si>
  <si>
    <t>Ostatní konstrukce a práce, bourání</t>
  </si>
  <si>
    <t>965011111</t>
  </si>
  <si>
    <t>Demontáž základových prefabrikovaných konstrukcí z betonu železového patek hmotnosti jednotlivě do 5 t</t>
  </si>
  <si>
    <t>847296616</t>
  </si>
  <si>
    <t>Práce a dodávky M</t>
  </si>
  <si>
    <t>21-M</t>
  </si>
  <si>
    <t>Elektromontáže</t>
  </si>
  <si>
    <t>210220001</t>
  </si>
  <si>
    <t>Montáž uzemňovacího vedení s upevněním, propojením a připojením pomocí svorek na povrchu vodičů FeZn páskou průřezu do 120 mm2</t>
  </si>
  <si>
    <t>m</t>
  </si>
  <si>
    <t>-359609107</t>
  </si>
  <si>
    <t>35442062</t>
  </si>
  <si>
    <t>pás zemnící 30x4mm FeZn</t>
  </si>
  <si>
    <t>kg</t>
  </si>
  <si>
    <t>389706558</t>
  </si>
  <si>
    <t>35441986</t>
  </si>
  <si>
    <t>svorka odbočovací a spojovací pro pásek 30x4mm, FeZn</t>
  </si>
  <si>
    <t>-225662931</t>
  </si>
  <si>
    <t>46-M</t>
  </si>
  <si>
    <t>Zemní práce při extr.mont.pracích</t>
  </si>
  <si>
    <t>460131114</t>
  </si>
  <si>
    <t>Hloubení nezapažených jam ručně včetně urovnání dna s přemístěním výkopku do vzdálenosti 3 m od okraje jámy nebo s naložením na dopravní prostředek v hornině třídy těžitelnosti II skupiny 4</t>
  </si>
  <si>
    <t>1167668307</t>
  </si>
  <si>
    <t>03 - Zemní práce</t>
  </si>
  <si>
    <t>131313702</t>
  </si>
  <si>
    <t>Hloubení nezapažených jam ručně s urovnáním dna do předepsaného profilu a spádu v hornině třídy těžitelnosti II skupiny 4 nesoudržných</t>
  </si>
  <si>
    <t>CS ÚRS 2023 01</t>
  </si>
  <si>
    <t>-652902784</t>
  </si>
  <si>
    <t>141720015</t>
  </si>
  <si>
    <t>Neřízený zemní protlak v hornině třídy těžitelnosti I a II, skupiny 3 a 4 průměru protlaku přes 90 do 110 mm</t>
  </si>
  <si>
    <t>522613471</t>
  </si>
  <si>
    <t>174111101</t>
  </si>
  <si>
    <t>Zásyp sypaninou z jakékoliv horniny ručně s uložením výkopku ve vrstvách se zhutněním jam, šachet, rýh nebo kolem objektů v těchto vykopávkách</t>
  </si>
  <si>
    <t>1089620761</t>
  </si>
  <si>
    <t>460161273</t>
  </si>
  <si>
    <t>Hloubení zapažených i nezapažených kabelových rýh ručně včetně urovnání dna s přemístěním výkopku do vzdálenosti 3 m od okraje jámy nebo s naložením na dopravní prostředek šířky 50 cm hloubky 80 cm v hornině třídy těžitelnosti II skupiny 4</t>
  </si>
  <si>
    <t>1105204975</t>
  </si>
  <si>
    <t>460431283</t>
  </si>
  <si>
    <t>Zásyp kabelových rýh ručně s přemístění sypaniny ze vzdálenosti do 10 m, s uložením výkopku ve vrstvách včetně zhutnění a úpravy povrchu šířky 50 cm hloubky 80 cm z horniny třídy těžitelnosti II skupiny 4</t>
  </si>
  <si>
    <t>1719042994</t>
  </si>
  <si>
    <t>460661112</t>
  </si>
  <si>
    <t>Kabelové lože z písku včetně podsypu, zhutnění a urovnání povrchu pro kabely nn bez zakrytí, šířky přes 35 do 50 cm</t>
  </si>
  <si>
    <t>-2106336907</t>
  </si>
  <si>
    <t>460742152</t>
  </si>
  <si>
    <t>Osazení kabelových prostupů včetně utěsnění a spárování z trub plastových do protlačovaných otvorů, vnitřního průměru přes 10 do 15 cm</t>
  </si>
  <si>
    <t>1029292185</t>
  </si>
  <si>
    <t>04 - Stavební úpravy</t>
  </si>
  <si>
    <t>PSV - Práce a dodávky PSV</t>
  </si>
  <si>
    <t xml:space="preserve">    767 - Konstrukce zámečnické</t>
  </si>
  <si>
    <t xml:space="preserve">    4 - Vodorovné konstrukce</t>
  </si>
  <si>
    <t xml:space="preserve">    5 - Komunikace pozemní</t>
  </si>
  <si>
    <t xml:space="preserve">    998 - Přesun hmot</t>
  </si>
  <si>
    <t>111251101</t>
  </si>
  <si>
    <t>Odstranění křovin a stromů s odstraněním kořenů strojně průměru kmene do 100 mm v rovině nebo ve svahu sklonu terénu do 1:5, při celkové ploše do 100 m2</t>
  </si>
  <si>
    <t>m2</t>
  </si>
  <si>
    <t>CS ÚRS 2021 02</t>
  </si>
  <si>
    <t>-183061890</t>
  </si>
  <si>
    <t>122311101</t>
  </si>
  <si>
    <t>Odkopávky a prokopávky ručně zapažené i nezapažené v hornině třídy těžitelnosti II skupiny 4</t>
  </si>
  <si>
    <t>1551716533</t>
  </si>
  <si>
    <t>131313101</t>
  </si>
  <si>
    <t>Hloubení jam ručně zapažených i nezapažených s urovnáním dna do předepsaného profilu a spádu v hornině třídy těžitelnosti II skupiny 4 soudržných</t>
  </si>
  <si>
    <t>86659525</t>
  </si>
  <si>
    <t>132312111</t>
  </si>
  <si>
    <t>Hloubení rýh šířky do 800 mm ručně zapažených i nezapažených, s urovnáním dna do předepsaného profilu a spádu v hornině třídy těžitelnosti II skupiny 4 soudržných</t>
  </si>
  <si>
    <t>-1879923258</t>
  </si>
  <si>
    <t>162211321</t>
  </si>
  <si>
    <t>Vodorovné přemístění výkopku nebo sypaniny stavebním kolečkem s vyprázdněním kolečka na hromady nebo do dopravního prostředku na vzdálenost do 10 m z horniny třídy těžitelnosti II, skupiny 4 a 5</t>
  </si>
  <si>
    <t>1582454308</t>
  </si>
  <si>
    <t>162211329</t>
  </si>
  <si>
    <t>Vodorovné přemístění výkopku nebo sypaniny stavebním kolečkem s vyprázdněním kolečka na hromady nebo do dopravního prostředku na vzdálenost do 10 m Příplatek za každých dalších 10 m k ceně -1321</t>
  </si>
  <si>
    <t>645142046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</si>
  <si>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</si>
  <si>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</si>
  <si>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1021675532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</si>
  <si>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</si>
  <si>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</si>
  <si>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-608076588</t>
  </si>
  <si>
    <t>167111102</t>
  </si>
  <si>
    <t>Nakládání, skládání a překládání neulehlého výkopku nebo sypaniny ručně nakládání, z hornin třídy těžitelnosti II, skupiny 4 a 5</t>
  </si>
  <si>
    <t>-1450359395</t>
  </si>
  <si>
    <t>167111122</t>
  </si>
  <si>
    <t>Nakládání, skládání a překládání neulehlého výkopku nebo sypaniny ručně skládání nebo překládání, z hornin třídy těžitelnosti II, skupiny 4 a 5</t>
  </si>
  <si>
    <t>940147654</t>
  </si>
  <si>
    <t>2075504677</t>
  </si>
  <si>
    <t>171251201</t>
  </si>
  <si>
    <t>Uložení sypaniny na skládky nebo meziskládky bez hutnění s upravením uložené sypaniny do předepsaného tvaru</t>
  </si>
  <si>
    <t>-750259174</t>
  </si>
  <si>
    <t>-260511332</t>
  </si>
  <si>
    <t>58344169</t>
  </si>
  <si>
    <t>štěrkodrť frakce 0/32 OTP ČD</t>
  </si>
  <si>
    <t>846319062</t>
  </si>
  <si>
    <t>174111109</t>
  </si>
  <si>
    <t>Zásyp sypaninou z jakékoliv horniny ručně Příplatek k ceně za prohození sypaniny sítem</t>
  </si>
  <si>
    <t>1994583634</t>
  </si>
  <si>
    <t>PSV</t>
  </si>
  <si>
    <t>Práce a dodávky PSV</t>
  </si>
  <si>
    <t>767</t>
  </si>
  <si>
    <t>Konstrukce zámečnické</t>
  </si>
  <si>
    <t>767995117</t>
  </si>
  <si>
    <t>Montáž ostatních atypických zámečnických konstrukcí hmotnosti přes 250 do 500 kg</t>
  </si>
  <si>
    <t>-847844683</t>
  </si>
  <si>
    <t>55342284.1</t>
  </si>
  <si>
    <t>Ocelové konstrukce kovových lávek s pororošty a zábradlí, pozinkované, z uzavřených profilů, včetně kotev, ploten, povrchové úpravy</t>
  </si>
  <si>
    <t>1194982692</t>
  </si>
  <si>
    <t>998767101</t>
  </si>
  <si>
    <t xml:space="preserve">Přesun hmot pro zámečnické konstrukce  stanovený z hmotnosti přesunovaného materiálu vodorovná dopravní vzdálenost do 50 m v objektech výšky do 6 m</t>
  </si>
  <si>
    <t>CS ÚRS 2022 01</t>
  </si>
  <si>
    <t>-1233300889</t>
  </si>
  <si>
    <t>998767181</t>
  </si>
  <si>
    <t xml:space="preserve">Přesun hmot pro zámečnické konstrukce  stanovený z hmotnosti přesunovaného materiálu Příplatek k cenám za přesun prováděný bez použití mechanizace pro jakoukoliv výšku objektu</t>
  </si>
  <si>
    <t>-1604017288</t>
  </si>
  <si>
    <t>998767194</t>
  </si>
  <si>
    <t xml:space="preserve">Přesun hmot pro zámečnické konstrukce  stanovený z hmotnosti přesunovaného materiálu Příplatek k cenám za zvětšený přesun přes vymezenou největší dopravní vzdálenost do 1000 m</t>
  </si>
  <si>
    <t>-445210813</t>
  </si>
  <si>
    <t>998767199</t>
  </si>
  <si>
    <t xml:space="preserve">Přesun hmot pro zámečnické konstrukce  stanovený z hmotnosti přesunovaného materiálu Příplatek k cenám za zvětšený přesun přes vymezenou největší dopravní vzdálenost za každých dalších i započatých 1000 m</t>
  </si>
  <si>
    <t>155125323</t>
  </si>
  <si>
    <t>271532212</t>
  </si>
  <si>
    <t>Podsyp pod základové konstrukce se zhutněním a urovnáním povrchu z kameniva hrubého, frakce 16 - 32 mm</t>
  </si>
  <si>
    <t>193159237</t>
  </si>
  <si>
    <t>279113134</t>
  </si>
  <si>
    <t>Základové zdi z tvárnic ztraceného bednění včetně výplně z betonu bez zvláštních nároků na vliv prostředí třídy C 16/20, tloušťky zdiva přes 250 do 300 mm</t>
  </si>
  <si>
    <t>1626279304</t>
  </si>
  <si>
    <t>279113135</t>
  </si>
  <si>
    <t>Základové zdi z tvárnic ztraceného bednění včetně výplně z betonu bez zvláštních nároků na vliv prostředí třídy C 16/20, tloušťky zdiva přes 300 do 400 mm</t>
  </si>
  <si>
    <t>-25862706</t>
  </si>
  <si>
    <t>279361821</t>
  </si>
  <si>
    <t xml:space="preserve">Výztuž základových zdí nosných  svislých nebo odkloněných od svislice, rovinných nebo oblých, deskových nebo žebrových, včetně výztuže jejich žeber z betonářské oceli 10 505 (R) nebo BSt 500</t>
  </si>
  <si>
    <t>-1781631093</t>
  </si>
  <si>
    <t>Vodorovné konstrukce</t>
  </si>
  <si>
    <t>451313531</t>
  </si>
  <si>
    <t>Podkladní vrstva z betonu prostého pod dlažbu se zvýšenými nároky na prostředí tl. přes 150 do 200 mm</t>
  </si>
  <si>
    <t>802778085</t>
  </si>
  <si>
    <t>465513328</t>
  </si>
  <si>
    <t>Dlažba z lomového kamene lomařsky upraveného vodorovná nebo ve sklonu na cementovou maltu ze 400 kg cementu na m3 malty, s vyspárováním cementovou maltou, tl. 300 mm</t>
  </si>
  <si>
    <t>-1989666344</t>
  </si>
  <si>
    <t>Komunikace pozemní</t>
  </si>
  <si>
    <t>564732111</t>
  </si>
  <si>
    <t>Podklad nebo kryt z vibrovaného štěrku VŠ s rozprostřením, vlhčením a zhutněním, po zhutnění tl. 100 mm</t>
  </si>
  <si>
    <t>-778446122</t>
  </si>
  <si>
    <t>564750111</t>
  </si>
  <si>
    <t>Podklad nebo kryt z kameniva hrubého drceného vel. 16-32 mm s rozprostřením a zhutněním plochy přes 100 m2, po zhutnění tl. 150 mm</t>
  </si>
  <si>
    <t>-1431865259</t>
  </si>
  <si>
    <t>564751101</t>
  </si>
  <si>
    <t>Podklad nebo kryt z kameniva hrubého drceného vel. 32-63 mm s rozprostřením a zhutněním plochy jednotlivě do 100 m2, po zhutnění tl. 150 mm</t>
  </si>
  <si>
    <t>1965860973</t>
  </si>
  <si>
    <t>596811120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</si>
  <si>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</si>
  <si>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-271166264</t>
  </si>
  <si>
    <t>59248005</t>
  </si>
  <si>
    <t>dlažba plošná betonová chodníková 300x300x50mm přírodní</t>
  </si>
  <si>
    <t>1948121792</t>
  </si>
  <si>
    <t>916231113</t>
  </si>
  <si>
    <t>Osazení chodníkového obrubníku betonového se zřízením lože, s vyplněním a zatřením spár cementovou maltou ležatého s boční opěrou z betonu prostého, do lože z betonu prostého</t>
  </si>
  <si>
    <t>10502765</t>
  </si>
  <si>
    <t>59217036</t>
  </si>
  <si>
    <t>obrubník betonový parkový přírodní 500x80x250mm</t>
  </si>
  <si>
    <t>-699147103</t>
  </si>
  <si>
    <t>938902462</t>
  </si>
  <si>
    <t>Čištění propustků s odstraněním travnatého porostu nebo nánosu, s naložením na dopravní prostředek nebo s přemístěním na hromady na vzdálenost do 20 m ručně tloušťky nánosu přes 25 do 50% průměru propustku přes 500 do 1000 mm</t>
  </si>
  <si>
    <t>662446880</t>
  </si>
  <si>
    <t>966008311</t>
  </si>
  <si>
    <t>Bourání trubního propustku s odklizením a uložením vybouraného materiálu na skládku na vzdálenost do 3 m nebo s naložením na dopravní prostředek čela z betonu železového</t>
  </si>
  <si>
    <t>2132654593</t>
  </si>
  <si>
    <t>998</t>
  </si>
  <si>
    <t>Přesun hmot</t>
  </si>
  <si>
    <t>998012021</t>
  </si>
  <si>
    <t>Přesun hmot pro budovy občanské výstavby, bydlení, výrobu a služby s nosnou svislou konstrukcí monolitickou betonovou tyčovou nebo plošnou s jakýkoliv obvodovým pláštěm kromě vyzdívaného vodorovná dopravní vzdálenost do 100 m pro budovy výšky do 6 m</t>
  </si>
  <si>
    <t>-1958850953</t>
  </si>
  <si>
    <t>998229111</t>
  </si>
  <si>
    <t>Přesun hmot ruční pro pozemní komunikace s naložením a složením na vzdálenost do 50 m, s krytem z kameniva, monolitickým betonovým nebo živičným</t>
  </si>
  <si>
    <t>-332841278</t>
  </si>
  <si>
    <t>05 - Dodávky SSZT - NEOCEŇOVAT</t>
  </si>
  <si>
    <t>7590190060</t>
  </si>
  <si>
    <t>Klíč šroubového závěru (CV721049001)</t>
  </si>
  <si>
    <t>KUS</t>
  </si>
  <si>
    <t>-1881056447</t>
  </si>
  <si>
    <t>7592820550</t>
  </si>
  <si>
    <t>Přijímač AS úplný (CV708285107)</t>
  </si>
  <si>
    <t>1556169700</t>
  </si>
  <si>
    <t>7592830788R</t>
  </si>
  <si>
    <t>Součásti stojanu se závorou Břevno kompozitní úplné EKC 4,5 m (CV708485028)</t>
  </si>
  <si>
    <t>-2009256905</t>
  </si>
  <si>
    <t>7592820750</t>
  </si>
  <si>
    <t>Zdroj akust.signálu pro nevido ZN 24 24V (HM0404229200020)</t>
  </si>
  <si>
    <t>100200855</t>
  </si>
  <si>
    <t>7592830862</t>
  </si>
  <si>
    <t>Součásti stojanu se závorou Unašeč břevna EKC IV na AŽD99 (CV708485037)</t>
  </si>
  <si>
    <t>933286736</t>
  </si>
  <si>
    <t>7590190040</t>
  </si>
  <si>
    <t>Ostatní Uzávěr šroubový (CV721039001)</t>
  </si>
  <si>
    <t>975019935</t>
  </si>
  <si>
    <t>7592820202</t>
  </si>
  <si>
    <t>Kříž výstr.jednokol.kompl.refl A32a zvýrazněný 2013 1000 (HM0404229200108)</t>
  </si>
  <si>
    <t>699096985</t>
  </si>
  <si>
    <t>7590720435</t>
  </si>
  <si>
    <t>Součásti světelných návěstidel Základ svět.náv. TIIIZ 53x73x170cm (HM0592110140000)</t>
  </si>
  <si>
    <t>1775161454</t>
  </si>
  <si>
    <t>7590720425</t>
  </si>
  <si>
    <t>Součásti světelných návěstidel Základ svět.náv. T I Z 51x71x135cm (HM0592110090000)</t>
  </si>
  <si>
    <t>-1240148022</t>
  </si>
  <si>
    <t>7592830010</t>
  </si>
  <si>
    <t>Součásti stojanu se závorou Stojan závory s pohonem- P1V (CV708409001)</t>
  </si>
  <si>
    <t>1800477319</t>
  </si>
  <si>
    <t>7592830210</t>
  </si>
  <si>
    <t>Součásti stojanu se závorou Křídla s protizávaž.malým (CV708405008)</t>
  </si>
  <si>
    <t>-623305087</t>
  </si>
  <si>
    <t>7592820640</t>
  </si>
  <si>
    <t>Součásti výstražníku Štít označovací (HM0404970990177)</t>
  </si>
  <si>
    <t>1139856912</t>
  </si>
  <si>
    <t>7592840220</t>
  </si>
  <si>
    <t>Přejezdníky Štítek ozn.-nápis (HM0404129990646)</t>
  </si>
  <si>
    <t>-1212581302</t>
  </si>
  <si>
    <t>Poznámka k položce:_x000d_
X259, OX267</t>
  </si>
  <si>
    <t>7594300104</t>
  </si>
  <si>
    <t>Počítače náprav Vnitřní prvky PN ACS 2000 Montážní skříňka BGT06 šíře 126TE</t>
  </si>
  <si>
    <t>1857394717</t>
  </si>
  <si>
    <t>7594300084</t>
  </si>
  <si>
    <t>Počítače náprav Vnitřní prvky PN ACS 2000 Vyhodnocovací jednotka IMC003 GS01</t>
  </si>
  <si>
    <t>200100278</t>
  </si>
  <si>
    <t>7594300108</t>
  </si>
  <si>
    <t>Počítače náprav Vnitřní prvky PN ACS 2000 Jednotka jištění SIC006 GS01</t>
  </si>
  <si>
    <t>-224695519</t>
  </si>
  <si>
    <t>7594300136</t>
  </si>
  <si>
    <t>Počítače náprav Vnitřní prvky PN ACS 2000 Sběrnicová jednotka ABP002-2 21TE GS02</t>
  </si>
  <si>
    <t>1209912835</t>
  </si>
  <si>
    <t>7594300078</t>
  </si>
  <si>
    <t>Počítače náprav Vnitřní prvky PN ACS 2000 Čítačová jednotka ACB119 GS04</t>
  </si>
  <si>
    <t>-1963001293</t>
  </si>
  <si>
    <t>7594300018</t>
  </si>
  <si>
    <t>Počítače náprav Vnitřní prvky PN AZF Přepěťová ochrana vyhodnocovací jednotky BSI002 (BSI003, BSI004)</t>
  </si>
  <si>
    <t>-1407332700</t>
  </si>
  <si>
    <t>7594300318</t>
  </si>
  <si>
    <t>Počítače náprav Vnitřní prvky PN Frauscher Panel pro uchycení skříně 126TE do stojanu</t>
  </si>
  <si>
    <t>1218497557</t>
  </si>
  <si>
    <t>7594300296</t>
  </si>
  <si>
    <t>Počítače náprav Vnitřní prvky PN Frauscher RJ45 interface pro 1 směrový výstup</t>
  </si>
  <si>
    <t>-1710057590</t>
  </si>
  <si>
    <t>7594300642</t>
  </si>
  <si>
    <t>Počítače náprav Vnitřní prvky PN ACS2000 Propojovací kabel VIDEK, červený, délka 1 m</t>
  </si>
  <si>
    <t>-1100004204</t>
  </si>
  <si>
    <t>7592010184</t>
  </si>
  <si>
    <t>Kolové senzory a snímače počítačů náprav Přepěťová ochrana napájení POKO94</t>
  </si>
  <si>
    <t>-314714884</t>
  </si>
  <si>
    <t>06 - Kabelizace</t>
  </si>
  <si>
    <t>7593501825</t>
  </si>
  <si>
    <t>Trasy kabelového vedení Lokátory a markery Ball Marker 1428 - XR ID, fialový zabezpečováci zapisovatelný</t>
  </si>
  <si>
    <t>Sborník UOŽI 01 2022</t>
  </si>
  <si>
    <t>-2108227690</t>
  </si>
  <si>
    <t>7590541439</t>
  </si>
  <si>
    <t>Slaboproudé rozvody, kabely pro přívod a vnitřní instalaci Spojky metalických kabelů a příslušenství Teplem smrštitelná zesílená spojka pro netlakované kabely XAGA 500-43/8-300/EY</t>
  </si>
  <si>
    <t>721129537</t>
  </si>
  <si>
    <t>7590521544</t>
  </si>
  <si>
    <t>Venkovní vedení kabelová - metalické sítě Plněné, párované s ochr. vodičem TCEKPFLEY 24 P 1,0 D</t>
  </si>
  <si>
    <t>-2088299454</t>
  </si>
  <si>
    <t>7590521539</t>
  </si>
  <si>
    <t>Venkovní vedení kabelová - metalické sítě Plněné, párované s ochr. vodičem TCEKPFLEY 16 P 1,0 D</t>
  </si>
  <si>
    <t>-202452519</t>
  </si>
  <si>
    <t>7590521534</t>
  </si>
  <si>
    <t>Venkovní vedení kabelová - metalické sítě Plněné, párované s ochr. vodičem TCEKPFLEY 12 P 1,0 D</t>
  </si>
  <si>
    <t>-491212535</t>
  </si>
  <si>
    <t>7590521529</t>
  </si>
  <si>
    <t>Venkovní vedení kabelová - metalické sítě Plněné, párované s ochr. vodičem TCEKPFLEY 7 P 1,0 D</t>
  </si>
  <si>
    <t>1604063800</t>
  </si>
  <si>
    <t>7590521519</t>
  </si>
  <si>
    <t>Venkovní vedení kabelová - metalické sítě Plněné, párované s ochr. vodičem TCEKPFLEY 4 P 1,0 D</t>
  </si>
  <si>
    <t>2099456896</t>
  </si>
  <si>
    <t>7590521514</t>
  </si>
  <si>
    <t>Venkovní vedení kabelová - metalické sítě Plněné, párované s ochr. vodičem TCEKPFLEY 3 P 1,0 D</t>
  </si>
  <si>
    <t>-1604068335</t>
  </si>
  <si>
    <t>7593500603</t>
  </si>
  <si>
    <t>Trasy kabelového vedení Kabelové krycí desky a pásy Fólie výstražná modrá plná š. 22cm (HM0673909991222)</t>
  </si>
  <si>
    <t>1247193832</t>
  </si>
  <si>
    <t>7593500780</t>
  </si>
  <si>
    <t>Trasy kabelového vedení PVC trubky hrdlované 110/3,2/6000, třída 3</t>
  </si>
  <si>
    <t>-845118413</t>
  </si>
  <si>
    <t>7492501900</t>
  </si>
  <si>
    <t>Kabely, vodiče, šňůry Cu - nn Kabel silový 4 a 5-žílový Cu, plastová izolace CYKY 4J25 (4Bx25)</t>
  </si>
  <si>
    <t>-1767955903</t>
  </si>
  <si>
    <t>7492501901</t>
  </si>
  <si>
    <t>Kabely, vodiče, šňůry Cu - nn Kabel silový 4 a 5-žílový Cu, plastová izolace CYKY 4J35 (4Bx35)</t>
  </si>
  <si>
    <t>1408044110</t>
  </si>
  <si>
    <t>7492501930</t>
  </si>
  <si>
    <t>Kabely, vodiče, šňůry Cu - nn Kabel silový 4 a 5-žílový Cu, plastová izolace CYKY 4J6 (4Bx6)</t>
  </si>
  <si>
    <t>-592177638</t>
  </si>
  <si>
    <t>7492501870</t>
  </si>
  <si>
    <t>Kabely, vodiče, šňůry Cu - nn Kabel silový 4 a 5-žílový Cu, plastová izolace CYKY 4J10 (4Bx10)</t>
  </si>
  <si>
    <t>-537702217</t>
  </si>
  <si>
    <t>7590520604</t>
  </si>
  <si>
    <t>Venkovní vedení kabelová - metalické sítě Plněné 4x0,8 TCEPKPFLEY 3 x 4 x 0,8</t>
  </si>
  <si>
    <t>-1520636617</t>
  </si>
  <si>
    <t>7492554010</t>
  </si>
  <si>
    <t>Montáž kabelů 4- a 5-žílových Cu do 16 mm2 - uložení do země, chráničky, na rošty, pod omítku apod.</t>
  </si>
  <si>
    <t>927715447</t>
  </si>
  <si>
    <t>7492554012</t>
  </si>
  <si>
    <t>Montáž kabelů 4- a 5-žílových Cu do 25 mm2 - uložení do země, chráničky, na rošty, pod omítku apod.</t>
  </si>
  <si>
    <t>764852732</t>
  </si>
  <si>
    <t>7492554014</t>
  </si>
  <si>
    <t>Montáž kabelů 4- a 5-žílových Cu do 50 mm2 - uložení do země, chráničky, na rošty, pod omítku apod.</t>
  </si>
  <si>
    <t>2759965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</si>
  <si>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</si>
  <si>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</si>
  <si>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-428066543</t>
  </si>
  <si>
    <t>7590525178</t>
  </si>
  <si>
    <t>Montáž kabelu úložného volně uloženého s jádrem 0,8 mm TCEKE do 50 XN - příprava kabelového bubnu a přistavení na místo pokládky, přeměření izolačního stavu kabelu, odvinutí a uložení kabelu do kabelového Iůžka nebo do žlabu a protažení překážkami, odřezání kabelu, uzavření konců kabelu a přemístění kabelového bubnu</t>
  </si>
  <si>
    <t>-2049379903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</si>
  <si>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</si>
  <si>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</si>
  <si>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902513459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</si>
  <si>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</si>
  <si>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</si>
  <si>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-692667628</t>
  </si>
  <si>
    <t>7590525232</t>
  </si>
  <si>
    <t>Montáž kabelu návěstního volně uloženého s jádrem 1 mm Cu TCEKEZE, TCEKFE, TCEKPFLEY, TCEKPFLEZE do 30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</si>
  <si>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512365139</t>
  </si>
  <si>
    <t>7590525401</t>
  </si>
  <si>
    <t>Montáž spojky rovné metalické do 5 XN</t>
  </si>
  <si>
    <t>-53577180</t>
  </si>
  <si>
    <t>7590525416</t>
  </si>
  <si>
    <t>Montáž spojky rovné pro plastové kabely párové rovné o průměru 1,0 mm PE plášť bez pancíře S 2 do 48 žil - přistavení elektrického agregátu, změření izolačního odporu, vlastní montáž spojky, sestavení montážního stojanu, upnutí kabelu do stojanu, spojení žil, svaření spojky, uvolnění kabelu, uložení spojky v jámě</t>
  </si>
  <si>
    <t>14110397</t>
  </si>
  <si>
    <t>7590555072r</t>
  </si>
  <si>
    <t>Montáž formy pro kabel TCEKE, TCEKES přes délku 0,5 m 5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</si>
  <si>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-760713599</t>
  </si>
  <si>
    <t>7590555132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</si>
  <si>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</si>
  <si>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-1274441357</t>
  </si>
  <si>
    <t>7590555134</t>
  </si>
  <si>
    <t>Montáž forma pro kabely TCEKPFLE, TCEKPFLEY, TCEKPFLEZE, TCEKPFLEZY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</si>
  <si>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-389609050</t>
  </si>
  <si>
    <t>7590555136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</si>
  <si>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</si>
  <si>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643283518</t>
  </si>
  <si>
    <t>7590555138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</si>
  <si>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</si>
  <si>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-2040851295</t>
  </si>
  <si>
    <t>7590555140</t>
  </si>
  <si>
    <t>Montáž forma pro kabely TCEKPFLE, TCEKPFLEY, TCEKPFLEZE, TCEKPFLEZY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</si>
  <si>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789559609</t>
  </si>
  <si>
    <t>7590555142</t>
  </si>
  <si>
    <t>Montáž forma pro kabely TCEKPFLE, TCEKPFLEY, TCEKPFLEZE, TCEKPFLEZY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</si>
  <si>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-2097523208</t>
  </si>
  <si>
    <t>7593505150</t>
  </si>
  <si>
    <t>Pokládka výstražné fólie do výkopu</t>
  </si>
  <si>
    <t>-1091755038</t>
  </si>
  <si>
    <t>7593505270</t>
  </si>
  <si>
    <t>Montáž kabelového označníku Ball Marker - upevnění kabelového označníku na plášť kabelu upevňovacími prvky</t>
  </si>
  <si>
    <t>1811577512</t>
  </si>
  <si>
    <t>07 - Demontáže</t>
  </si>
  <si>
    <t>7496676030</t>
  </si>
  <si>
    <t>Demontáž akumulátoru (baterie) do 24 V přes 40 do 100 Ah</t>
  </si>
  <si>
    <t>-1857922575</t>
  </si>
  <si>
    <t>7590307010</t>
  </si>
  <si>
    <t>Demontáž pomocného stavědla - včetně odpojení zařízení od kabelových rozvodů</t>
  </si>
  <si>
    <t>-1193499596</t>
  </si>
  <si>
    <t>7592007050</t>
  </si>
  <si>
    <t>Demontáž počítacího bodu (senzoru) RSR 180</t>
  </si>
  <si>
    <t>192246629</t>
  </si>
  <si>
    <t>7592817010</t>
  </si>
  <si>
    <t>Demontáž výstražníku</t>
  </si>
  <si>
    <t>1057523316</t>
  </si>
  <si>
    <t>7592827010</t>
  </si>
  <si>
    <t>Demontáž součástí výstražníku nosiče výstražníku</t>
  </si>
  <si>
    <t>-224145716</t>
  </si>
  <si>
    <t>7592827015</t>
  </si>
  <si>
    <t>Demontáž součástí výstražníku skříně výstražníku</t>
  </si>
  <si>
    <t>1184139243</t>
  </si>
  <si>
    <t>7592827020</t>
  </si>
  <si>
    <t>Demontáž součástí výstražníku štítu označovací</t>
  </si>
  <si>
    <t>1262040971</t>
  </si>
  <si>
    <t>7592827110</t>
  </si>
  <si>
    <t>Demontáž kříže výstražného</t>
  </si>
  <si>
    <t>527564045</t>
  </si>
  <si>
    <t>7592837090</t>
  </si>
  <si>
    <t>Demontáž stojanu se závorou bez výstražníku</t>
  </si>
  <si>
    <t>1704743047</t>
  </si>
  <si>
    <t>7593007010</t>
  </si>
  <si>
    <t>Demontáž dobíječe, usměrňovače, napáječe ze stojanové řady</t>
  </si>
  <si>
    <t>-913661732</t>
  </si>
  <si>
    <t>7593317320</t>
  </si>
  <si>
    <t>Demontáž translátoru</t>
  </si>
  <si>
    <t>1112389926</t>
  </si>
  <si>
    <t>7593327030</t>
  </si>
  <si>
    <t>Demontáž zásuvné jednotky elektroniky</t>
  </si>
  <si>
    <t>-2011004105</t>
  </si>
  <si>
    <t>7593327040</t>
  </si>
  <si>
    <t>Demontáž kazety pro zásuvné jednotky</t>
  </si>
  <si>
    <t>-1299345385</t>
  </si>
  <si>
    <t>7596617010</t>
  </si>
  <si>
    <t>Demontáž přijímače DCF</t>
  </si>
  <si>
    <t>444234022</t>
  </si>
  <si>
    <t>98-98 - Vedlejší rozpočtové náklady</t>
  </si>
  <si>
    <t>VRN - Vedlejší rozpočtové náklady</t>
  </si>
  <si>
    <t xml:space="preserve">    VRN1 - Průzkumné, geodetické a projektové práce</t>
  </si>
  <si>
    <t xml:space="preserve">    VRN6 - Územní vlivy</t>
  </si>
  <si>
    <t xml:space="preserve">    VRN8 - Přesun stavebních kapacit</t>
  </si>
  <si>
    <t>7499751010</t>
  </si>
  <si>
    <t>Dokončovací práce na elektrickém zařízení - uvádění zařízení do provozu, drobné montážní práce v rozvaděčích, koordinaci se zhotoviteli souvisejících zařízení apod.</t>
  </si>
  <si>
    <t>-161193217</t>
  </si>
  <si>
    <t>9902900200</t>
  </si>
  <si>
    <t xml:space="preserve">Naložení objemnějšího kusového materiálu, vybouraných hmot  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</si>
  <si>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262144</t>
  </si>
  <si>
    <t>-793284231</t>
  </si>
  <si>
    <t>9902900400</t>
  </si>
  <si>
    <t xml:space="preserve">Složení objemnějšího kusového materiálu, vybouraných hmot   Poznámka: 1. Ceny jsou určeny pro skládání materiálu z vlastních zásob objednatele.</t>
  </si>
  <si>
    <t>1896745706</t>
  </si>
  <si>
    <t>9909000100</t>
  </si>
  <si>
    <t xml:space="preserve">Poplatek za uložení suti nebo hmot na oficiální skládku  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</si>
  <si>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1813408321</t>
  </si>
  <si>
    <t>9909000200</t>
  </si>
  <si>
    <t xml:space="preserve">Poplatek za uložení nebezpečného odpadu na oficiální skládku  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</si>
  <si>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-1167449720</t>
  </si>
  <si>
    <t>VRN</t>
  </si>
  <si>
    <t>022101001</t>
  </si>
  <si>
    <t>Geodetické práce Geodetické práce před opravou</t>
  </si>
  <si>
    <t>%</t>
  </si>
  <si>
    <t>1024</t>
  </si>
  <si>
    <t>-1139433869</t>
  </si>
  <si>
    <t>022101021</t>
  </si>
  <si>
    <t>Geodetické práce Geodetické práce po ukončení opravy</t>
  </si>
  <si>
    <t>-1003402739</t>
  </si>
  <si>
    <t>022121001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</si>
  <si>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</si>
  <si>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1822165549</t>
  </si>
  <si>
    <t>024101301r</t>
  </si>
  <si>
    <t xml:space="preserve">Inženýrská činnost posudky vč. hodnocení a posouzení interoperability, včetně vyhotovení certifikátu </t>
  </si>
  <si>
    <t>-1877277618</t>
  </si>
  <si>
    <t>024101401</t>
  </si>
  <si>
    <t>Inženýrská činnost koordinační a kompletační činnost</t>
  </si>
  <si>
    <t>2101225335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</si>
  <si>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</si>
  <si>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</si>
  <si>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846017408</t>
  </si>
  <si>
    <t>VRN1</t>
  </si>
  <si>
    <t>Průzkumné, geodetické a projektové práce</t>
  </si>
  <si>
    <t>013244000</t>
  </si>
  <si>
    <t>Dokumentace pro provádění stavby</t>
  </si>
  <si>
    <t>264770091</t>
  </si>
  <si>
    <t>013254000</t>
  </si>
  <si>
    <t>Dokumentace skutečného provedení stavby</t>
  </si>
  <si>
    <t>-1405487299</t>
  </si>
  <si>
    <t>VRN6</t>
  </si>
  <si>
    <t>Územní vlivy</t>
  </si>
  <si>
    <t>065002000</t>
  </si>
  <si>
    <t>Mimostaveništní doprava materiálů</t>
  </si>
  <si>
    <t>soubor</t>
  </si>
  <si>
    <t>-2030484319</t>
  </si>
  <si>
    <t>VRN8</t>
  </si>
  <si>
    <t>Přesun stavebních kapacit</t>
  </si>
  <si>
    <t>081002000</t>
  </si>
  <si>
    <t>Doprava zaměstnanců</t>
  </si>
  <si>
    <t>2140809405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</si>
</sst>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8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horizontal="right" vertical="center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2" fillId="2" borderId="19" xfId="0" applyFont="1" applyFill="1" applyBorder="1" applyAlignment="1" applyProtection="1">
      <alignment horizontal="left" vertical="center"/>
      <protection locked="0"/>
    </xf>
    <xf numFmtId="0" fontId="32" fillId="0" borderId="2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31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31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50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51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52</v>
      </c>
      <c r="AI60" s="39"/>
      <c r="AJ60" s="39"/>
      <c r="AK60" s="39"/>
      <c r="AL60" s="39"/>
      <c r="AM60" s="61" t="s">
        <v>53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54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55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52</v>
      </c>
      <c r="AI75" s="39"/>
      <c r="AJ75" s="39"/>
      <c r="AK75" s="39"/>
      <c r="AL75" s="39"/>
      <c r="AM75" s="61" t="s">
        <v>53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2023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PZS přejezdu P2611 a P10359 km 26,817 a 0,370 trati Benešov n.Pl. – Rumburk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Česká Kamenice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11. 10. 2023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Správa železnic, státni organizace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32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57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30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35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58</v>
      </c>
      <c r="D92" s="91"/>
      <c r="E92" s="91"/>
      <c r="F92" s="91"/>
      <c r="G92" s="91"/>
      <c r="H92" s="92"/>
      <c r="I92" s="93" t="s">
        <v>59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60</v>
      </c>
      <c r="AH92" s="91"/>
      <c r="AI92" s="91"/>
      <c r="AJ92" s="91"/>
      <c r="AK92" s="91"/>
      <c r="AL92" s="91"/>
      <c r="AM92" s="91"/>
      <c r="AN92" s="93" t="s">
        <v>61</v>
      </c>
      <c r="AO92" s="91"/>
      <c r="AP92" s="95"/>
      <c r="AQ92" s="96" t="s">
        <v>62</v>
      </c>
      <c r="AR92" s="41"/>
      <c r="AS92" s="97" t="s">
        <v>63</v>
      </c>
      <c r="AT92" s="98" t="s">
        <v>64</v>
      </c>
      <c r="AU92" s="98" t="s">
        <v>65</v>
      </c>
      <c r="AV92" s="98" t="s">
        <v>66</v>
      </c>
      <c r="AW92" s="98" t="s">
        <v>67</v>
      </c>
      <c r="AX92" s="98" t="s">
        <v>68</v>
      </c>
      <c r="AY92" s="98" t="s">
        <v>69</v>
      </c>
      <c r="AZ92" s="98" t="s">
        <v>70</v>
      </c>
      <c r="BA92" s="98" t="s">
        <v>71</v>
      </c>
      <c r="BB92" s="98" t="s">
        <v>72</v>
      </c>
      <c r="BC92" s="98" t="s">
        <v>73</v>
      </c>
      <c r="BD92" s="99" t="s">
        <v>74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75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ROUND(AG95+AG104,2)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ROUND(AS95+AS104,2)</f>
        <v>0</v>
      </c>
      <c r="AT94" s="111">
        <f>ROUND(SUM(AV94:AW94),2)</f>
        <v>0</v>
      </c>
      <c r="AU94" s="112">
        <f>ROUND(AU95+AU104,5)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ROUND(AZ95+AZ104,2)</f>
        <v>0</v>
      </c>
      <c r="BA94" s="111">
        <f>ROUND(BA95+BA104,2)</f>
        <v>0</v>
      </c>
      <c r="BB94" s="111">
        <f>ROUND(BB95+BB104,2)</f>
        <v>0</v>
      </c>
      <c r="BC94" s="111">
        <f>ROUND(BC95+BC104,2)</f>
        <v>0</v>
      </c>
      <c r="BD94" s="113">
        <f>ROUND(BD95+BD104,2)</f>
        <v>0</v>
      </c>
      <c r="BE94" s="6"/>
      <c r="BS94" s="114" t="s">
        <v>76</v>
      </c>
      <c r="BT94" s="114" t="s">
        <v>77</v>
      </c>
      <c r="BU94" s="115" t="s">
        <v>78</v>
      </c>
      <c r="BV94" s="114" t="s">
        <v>79</v>
      </c>
      <c r="BW94" s="114" t="s">
        <v>5</v>
      </c>
      <c r="BX94" s="114" t="s">
        <v>80</v>
      </c>
      <c r="CL94" s="114" t="s">
        <v>1</v>
      </c>
    </row>
    <row r="95" s="7" customFormat="1" ht="16.5" customHeight="1">
      <c r="A95" s="7"/>
      <c r="B95" s="116"/>
      <c r="C95" s="117"/>
      <c r="D95" s="118" t="s">
        <v>81</v>
      </c>
      <c r="E95" s="118"/>
      <c r="F95" s="118"/>
      <c r="G95" s="118"/>
      <c r="H95" s="118"/>
      <c r="I95" s="119"/>
      <c r="J95" s="118" t="s">
        <v>82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ROUND(AG96,2)</f>
        <v>0</v>
      </c>
      <c r="AH95" s="119"/>
      <c r="AI95" s="119"/>
      <c r="AJ95" s="119"/>
      <c r="AK95" s="119"/>
      <c r="AL95" s="119"/>
      <c r="AM95" s="119"/>
      <c r="AN95" s="121">
        <f>SUM(AG95,AT95)</f>
        <v>0</v>
      </c>
      <c r="AO95" s="119"/>
      <c r="AP95" s="119"/>
      <c r="AQ95" s="122" t="s">
        <v>83</v>
      </c>
      <c r="AR95" s="123"/>
      <c r="AS95" s="124">
        <f>ROUND(AS96,2)</f>
        <v>0</v>
      </c>
      <c r="AT95" s="125">
        <f>ROUND(SUM(AV95:AW95),2)</f>
        <v>0</v>
      </c>
      <c r="AU95" s="126">
        <f>ROUND(AU96,5)</f>
        <v>0</v>
      </c>
      <c r="AV95" s="125">
        <f>ROUND(AZ95*L29,2)</f>
        <v>0</v>
      </c>
      <c r="AW95" s="125">
        <f>ROUND(BA95*L30,2)</f>
        <v>0</v>
      </c>
      <c r="AX95" s="125">
        <f>ROUND(BB95*L29,2)</f>
        <v>0</v>
      </c>
      <c r="AY95" s="125">
        <f>ROUND(BC95*L30,2)</f>
        <v>0</v>
      </c>
      <c r="AZ95" s="125">
        <f>ROUND(AZ96,2)</f>
        <v>0</v>
      </c>
      <c r="BA95" s="125">
        <f>ROUND(BA96,2)</f>
        <v>0</v>
      </c>
      <c r="BB95" s="125">
        <f>ROUND(BB96,2)</f>
        <v>0</v>
      </c>
      <c r="BC95" s="125">
        <f>ROUND(BC96,2)</f>
        <v>0</v>
      </c>
      <c r="BD95" s="127">
        <f>ROUND(BD96,2)</f>
        <v>0</v>
      </c>
      <c r="BE95" s="7"/>
      <c r="BS95" s="128" t="s">
        <v>76</v>
      </c>
      <c r="BT95" s="128" t="s">
        <v>84</v>
      </c>
      <c r="BU95" s="128" t="s">
        <v>78</v>
      </c>
      <c r="BV95" s="128" t="s">
        <v>79</v>
      </c>
      <c r="BW95" s="128" t="s">
        <v>85</v>
      </c>
      <c r="BX95" s="128" t="s">
        <v>5</v>
      </c>
      <c r="CL95" s="128" t="s">
        <v>1</v>
      </c>
      <c r="CM95" s="128" t="s">
        <v>86</v>
      </c>
    </row>
    <row r="96" s="4" customFormat="1" ht="23.25" customHeight="1">
      <c r="A96" s="4"/>
      <c r="B96" s="67"/>
      <c r="C96" s="129"/>
      <c r="D96" s="129"/>
      <c r="E96" s="130" t="s">
        <v>87</v>
      </c>
      <c r="F96" s="130"/>
      <c r="G96" s="130"/>
      <c r="H96" s="130"/>
      <c r="I96" s="130"/>
      <c r="J96" s="129"/>
      <c r="K96" s="130" t="s">
        <v>88</v>
      </c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30"/>
      <c r="AF96" s="130"/>
      <c r="AG96" s="131">
        <f>ROUND(SUM(AG97:AG103),2)</f>
        <v>0</v>
      </c>
      <c r="AH96" s="129"/>
      <c r="AI96" s="129"/>
      <c r="AJ96" s="129"/>
      <c r="AK96" s="129"/>
      <c r="AL96" s="129"/>
      <c r="AM96" s="129"/>
      <c r="AN96" s="132">
        <f>SUM(AG96,AT96)</f>
        <v>0</v>
      </c>
      <c r="AO96" s="129"/>
      <c r="AP96" s="129"/>
      <c r="AQ96" s="133" t="s">
        <v>89</v>
      </c>
      <c r="AR96" s="69"/>
      <c r="AS96" s="134">
        <f>ROUND(SUM(AS97:AS103),2)</f>
        <v>0</v>
      </c>
      <c r="AT96" s="135">
        <f>ROUND(SUM(AV96:AW96),2)</f>
        <v>0</v>
      </c>
      <c r="AU96" s="136">
        <f>ROUND(SUM(AU97:AU103),5)</f>
        <v>0</v>
      </c>
      <c r="AV96" s="135">
        <f>ROUND(AZ96*L29,2)</f>
        <v>0</v>
      </c>
      <c r="AW96" s="135">
        <f>ROUND(BA96*L30,2)</f>
        <v>0</v>
      </c>
      <c r="AX96" s="135">
        <f>ROUND(BB96*L29,2)</f>
        <v>0</v>
      </c>
      <c r="AY96" s="135">
        <f>ROUND(BC96*L30,2)</f>
        <v>0</v>
      </c>
      <c r="AZ96" s="135">
        <f>ROUND(SUM(AZ97:AZ103),2)</f>
        <v>0</v>
      </c>
      <c r="BA96" s="135">
        <f>ROUND(SUM(BA97:BA103),2)</f>
        <v>0</v>
      </c>
      <c r="BB96" s="135">
        <f>ROUND(SUM(BB97:BB103),2)</f>
        <v>0</v>
      </c>
      <c r="BC96" s="135">
        <f>ROUND(SUM(BC97:BC103),2)</f>
        <v>0</v>
      </c>
      <c r="BD96" s="137">
        <f>ROUND(SUM(BD97:BD103),2)</f>
        <v>0</v>
      </c>
      <c r="BE96" s="4"/>
      <c r="BS96" s="138" t="s">
        <v>76</v>
      </c>
      <c r="BT96" s="138" t="s">
        <v>86</v>
      </c>
      <c r="BU96" s="138" t="s">
        <v>78</v>
      </c>
      <c r="BV96" s="138" t="s">
        <v>79</v>
      </c>
      <c r="BW96" s="138" t="s">
        <v>90</v>
      </c>
      <c r="BX96" s="138" t="s">
        <v>85</v>
      </c>
      <c r="CL96" s="138" t="s">
        <v>1</v>
      </c>
    </row>
    <row r="97" s="4" customFormat="1" ht="16.5" customHeight="1">
      <c r="A97" s="139" t="s">
        <v>91</v>
      </c>
      <c r="B97" s="67"/>
      <c r="C97" s="129"/>
      <c r="D97" s="129"/>
      <c r="E97" s="129"/>
      <c r="F97" s="130" t="s">
        <v>92</v>
      </c>
      <c r="G97" s="130"/>
      <c r="H97" s="130"/>
      <c r="I97" s="130"/>
      <c r="J97" s="130"/>
      <c r="K97" s="129"/>
      <c r="L97" s="130" t="s">
        <v>93</v>
      </c>
      <c r="M97" s="130"/>
      <c r="N97" s="130"/>
      <c r="O97" s="130"/>
      <c r="P97" s="130"/>
      <c r="Q97" s="130"/>
      <c r="R97" s="130"/>
      <c r="S97" s="130"/>
      <c r="T97" s="130"/>
      <c r="U97" s="130"/>
      <c r="V97" s="130"/>
      <c r="W97" s="130"/>
      <c r="X97" s="130"/>
      <c r="Y97" s="130"/>
      <c r="Z97" s="130"/>
      <c r="AA97" s="130"/>
      <c r="AB97" s="130"/>
      <c r="AC97" s="130"/>
      <c r="AD97" s="130"/>
      <c r="AE97" s="130"/>
      <c r="AF97" s="130"/>
      <c r="AG97" s="132">
        <f>'01 - Technologická část'!J34</f>
        <v>0</v>
      </c>
      <c r="AH97" s="129"/>
      <c r="AI97" s="129"/>
      <c r="AJ97" s="129"/>
      <c r="AK97" s="129"/>
      <c r="AL97" s="129"/>
      <c r="AM97" s="129"/>
      <c r="AN97" s="132">
        <f>SUM(AG97,AT97)</f>
        <v>0</v>
      </c>
      <c r="AO97" s="129"/>
      <c r="AP97" s="129"/>
      <c r="AQ97" s="133" t="s">
        <v>89</v>
      </c>
      <c r="AR97" s="69"/>
      <c r="AS97" s="134">
        <v>0</v>
      </c>
      <c r="AT97" s="135">
        <f>ROUND(SUM(AV97:AW97),2)</f>
        <v>0</v>
      </c>
      <c r="AU97" s="136">
        <f>'01 - Technologická část'!P125</f>
        <v>0</v>
      </c>
      <c r="AV97" s="135">
        <f>'01 - Technologická část'!J37</f>
        <v>0</v>
      </c>
      <c r="AW97" s="135">
        <f>'01 - Technologická část'!J38</f>
        <v>0</v>
      </c>
      <c r="AX97" s="135">
        <f>'01 - Technologická část'!J39</f>
        <v>0</v>
      </c>
      <c r="AY97" s="135">
        <f>'01 - Technologická část'!J40</f>
        <v>0</v>
      </c>
      <c r="AZ97" s="135">
        <f>'01 - Technologická část'!F37</f>
        <v>0</v>
      </c>
      <c r="BA97" s="135">
        <f>'01 - Technologická část'!F38</f>
        <v>0</v>
      </c>
      <c r="BB97" s="135">
        <f>'01 - Technologická část'!F39</f>
        <v>0</v>
      </c>
      <c r="BC97" s="135">
        <f>'01 - Technologická část'!F40</f>
        <v>0</v>
      </c>
      <c r="BD97" s="137">
        <f>'01 - Technologická část'!F41</f>
        <v>0</v>
      </c>
      <c r="BE97" s="4"/>
      <c r="BT97" s="138" t="s">
        <v>94</v>
      </c>
      <c r="BV97" s="138" t="s">
        <v>79</v>
      </c>
      <c r="BW97" s="138" t="s">
        <v>95</v>
      </c>
      <c r="BX97" s="138" t="s">
        <v>90</v>
      </c>
      <c r="CL97" s="138" t="s">
        <v>1</v>
      </c>
    </row>
    <row r="98" s="4" customFormat="1" ht="16.5" customHeight="1">
      <c r="A98" s="139" t="s">
        <v>91</v>
      </c>
      <c r="B98" s="67"/>
      <c r="C98" s="129"/>
      <c r="D98" s="129"/>
      <c r="E98" s="129"/>
      <c r="F98" s="130" t="s">
        <v>96</v>
      </c>
      <c r="G98" s="130"/>
      <c r="H98" s="130"/>
      <c r="I98" s="130"/>
      <c r="J98" s="130"/>
      <c r="K98" s="129"/>
      <c r="L98" s="130" t="s">
        <v>97</v>
      </c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30"/>
      <c r="AF98" s="130"/>
      <c r="AG98" s="132">
        <f>'02 - Stavební část'!J34</f>
        <v>0</v>
      </c>
      <c r="AH98" s="129"/>
      <c r="AI98" s="129"/>
      <c r="AJ98" s="129"/>
      <c r="AK98" s="129"/>
      <c r="AL98" s="129"/>
      <c r="AM98" s="129"/>
      <c r="AN98" s="132">
        <f>SUM(AG98,AT98)</f>
        <v>0</v>
      </c>
      <c r="AO98" s="129"/>
      <c r="AP98" s="129"/>
      <c r="AQ98" s="133" t="s">
        <v>89</v>
      </c>
      <c r="AR98" s="69"/>
      <c r="AS98" s="134">
        <v>0</v>
      </c>
      <c r="AT98" s="135">
        <f>ROUND(SUM(AV98:AW98),2)</f>
        <v>0</v>
      </c>
      <c r="AU98" s="136">
        <f>'02 - Stavební část'!P131</f>
        <v>0</v>
      </c>
      <c r="AV98" s="135">
        <f>'02 - Stavební část'!J37</f>
        <v>0</v>
      </c>
      <c r="AW98" s="135">
        <f>'02 - Stavební část'!J38</f>
        <v>0</v>
      </c>
      <c r="AX98" s="135">
        <f>'02 - Stavební část'!J39</f>
        <v>0</v>
      </c>
      <c r="AY98" s="135">
        <f>'02 - Stavební část'!J40</f>
        <v>0</v>
      </c>
      <c r="AZ98" s="135">
        <f>'02 - Stavební část'!F37</f>
        <v>0</v>
      </c>
      <c r="BA98" s="135">
        <f>'02 - Stavební část'!F38</f>
        <v>0</v>
      </c>
      <c r="BB98" s="135">
        <f>'02 - Stavební část'!F39</f>
        <v>0</v>
      </c>
      <c r="BC98" s="135">
        <f>'02 - Stavební část'!F40</f>
        <v>0</v>
      </c>
      <c r="BD98" s="137">
        <f>'02 - Stavební část'!F41</f>
        <v>0</v>
      </c>
      <c r="BE98" s="4"/>
      <c r="BT98" s="138" t="s">
        <v>94</v>
      </c>
      <c r="BV98" s="138" t="s">
        <v>79</v>
      </c>
      <c r="BW98" s="138" t="s">
        <v>98</v>
      </c>
      <c r="BX98" s="138" t="s">
        <v>90</v>
      </c>
      <c r="CL98" s="138" t="s">
        <v>1</v>
      </c>
    </row>
    <row r="99" s="4" customFormat="1" ht="16.5" customHeight="1">
      <c r="A99" s="139" t="s">
        <v>91</v>
      </c>
      <c r="B99" s="67"/>
      <c r="C99" s="129"/>
      <c r="D99" s="129"/>
      <c r="E99" s="129"/>
      <c r="F99" s="130" t="s">
        <v>99</v>
      </c>
      <c r="G99" s="130"/>
      <c r="H99" s="130"/>
      <c r="I99" s="130"/>
      <c r="J99" s="130"/>
      <c r="K99" s="129"/>
      <c r="L99" s="130" t="s">
        <v>100</v>
      </c>
      <c r="M99" s="130"/>
      <c r="N99" s="130"/>
      <c r="O99" s="130"/>
      <c r="P99" s="130"/>
      <c r="Q99" s="130"/>
      <c r="R99" s="130"/>
      <c r="S99" s="130"/>
      <c r="T99" s="130"/>
      <c r="U99" s="130"/>
      <c r="V99" s="130"/>
      <c r="W99" s="130"/>
      <c r="X99" s="130"/>
      <c r="Y99" s="130"/>
      <c r="Z99" s="130"/>
      <c r="AA99" s="130"/>
      <c r="AB99" s="130"/>
      <c r="AC99" s="130"/>
      <c r="AD99" s="130"/>
      <c r="AE99" s="130"/>
      <c r="AF99" s="130"/>
      <c r="AG99" s="132">
        <f>'03 - Zemní práce'!J34</f>
        <v>0</v>
      </c>
      <c r="AH99" s="129"/>
      <c r="AI99" s="129"/>
      <c r="AJ99" s="129"/>
      <c r="AK99" s="129"/>
      <c r="AL99" s="129"/>
      <c r="AM99" s="129"/>
      <c r="AN99" s="132">
        <f>SUM(AG99,AT99)</f>
        <v>0</v>
      </c>
      <c r="AO99" s="129"/>
      <c r="AP99" s="129"/>
      <c r="AQ99" s="133" t="s">
        <v>89</v>
      </c>
      <c r="AR99" s="69"/>
      <c r="AS99" s="134">
        <v>0</v>
      </c>
      <c r="AT99" s="135">
        <f>ROUND(SUM(AV99:AW99),2)</f>
        <v>0</v>
      </c>
      <c r="AU99" s="136">
        <f>'03 - Zemní práce'!P128</f>
        <v>0</v>
      </c>
      <c r="AV99" s="135">
        <f>'03 - Zemní práce'!J37</f>
        <v>0</v>
      </c>
      <c r="AW99" s="135">
        <f>'03 - Zemní práce'!J38</f>
        <v>0</v>
      </c>
      <c r="AX99" s="135">
        <f>'03 - Zemní práce'!J39</f>
        <v>0</v>
      </c>
      <c r="AY99" s="135">
        <f>'03 - Zemní práce'!J40</f>
        <v>0</v>
      </c>
      <c r="AZ99" s="135">
        <f>'03 - Zemní práce'!F37</f>
        <v>0</v>
      </c>
      <c r="BA99" s="135">
        <f>'03 - Zemní práce'!F38</f>
        <v>0</v>
      </c>
      <c r="BB99" s="135">
        <f>'03 - Zemní práce'!F39</f>
        <v>0</v>
      </c>
      <c r="BC99" s="135">
        <f>'03 - Zemní práce'!F40</f>
        <v>0</v>
      </c>
      <c r="BD99" s="137">
        <f>'03 - Zemní práce'!F41</f>
        <v>0</v>
      </c>
      <c r="BE99" s="4"/>
      <c r="BT99" s="138" t="s">
        <v>94</v>
      </c>
      <c r="BV99" s="138" t="s">
        <v>79</v>
      </c>
      <c r="BW99" s="138" t="s">
        <v>101</v>
      </c>
      <c r="BX99" s="138" t="s">
        <v>90</v>
      </c>
      <c r="CL99" s="138" t="s">
        <v>1</v>
      </c>
    </row>
    <row r="100" s="4" customFormat="1" ht="16.5" customHeight="1">
      <c r="A100" s="139" t="s">
        <v>91</v>
      </c>
      <c r="B100" s="67"/>
      <c r="C100" s="129"/>
      <c r="D100" s="129"/>
      <c r="E100" s="129"/>
      <c r="F100" s="130" t="s">
        <v>102</v>
      </c>
      <c r="G100" s="130"/>
      <c r="H100" s="130"/>
      <c r="I100" s="130"/>
      <c r="J100" s="130"/>
      <c r="K100" s="129"/>
      <c r="L100" s="130" t="s">
        <v>103</v>
      </c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30"/>
      <c r="AF100" s="130"/>
      <c r="AG100" s="132">
        <f>'04 - Stavební úpravy'!J34</f>
        <v>0</v>
      </c>
      <c r="AH100" s="129"/>
      <c r="AI100" s="129"/>
      <c r="AJ100" s="129"/>
      <c r="AK100" s="129"/>
      <c r="AL100" s="129"/>
      <c r="AM100" s="129"/>
      <c r="AN100" s="132">
        <f>SUM(AG100,AT100)</f>
        <v>0</v>
      </c>
      <c r="AO100" s="129"/>
      <c r="AP100" s="129"/>
      <c r="AQ100" s="133" t="s">
        <v>89</v>
      </c>
      <c r="AR100" s="69"/>
      <c r="AS100" s="134">
        <v>0</v>
      </c>
      <c r="AT100" s="135">
        <f>ROUND(SUM(AV100:AW100),2)</f>
        <v>0</v>
      </c>
      <c r="AU100" s="136">
        <f>'04 - Stavební úpravy'!P134</f>
        <v>0</v>
      </c>
      <c r="AV100" s="135">
        <f>'04 - Stavební úpravy'!J37</f>
        <v>0</v>
      </c>
      <c r="AW100" s="135">
        <f>'04 - Stavební úpravy'!J38</f>
        <v>0</v>
      </c>
      <c r="AX100" s="135">
        <f>'04 - Stavební úpravy'!J39</f>
        <v>0</v>
      </c>
      <c r="AY100" s="135">
        <f>'04 - Stavební úpravy'!J40</f>
        <v>0</v>
      </c>
      <c r="AZ100" s="135">
        <f>'04 - Stavební úpravy'!F37</f>
        <v>0</v>
      </c>
      <c r="BA100" s="135">
        <f>'04 - Stavební úpravy'!F38</f>
        <v>0</v>
      </c>
      <c r="BB100" s="135">
        <f>'04 - Stavební úpravy'!F39</f>
        <v>0</v>
      </c>
      <c r="BC100" s="135">
        <f>'04 - Stavební úpravy'!F40</f>
        <v>0</v>
      </c>
      <c r="BD100" s="137">
        <f>'04 - Stavební úpravy'!F41</f>
        <v>0</v>
      </c>
      <c r="BE100" s="4"/>
      <c r="BT100" s="138" t="s">
        <v>94</v>
      </c>
      <c r="BV100" s="138" t="s">
        <v>79</v>
      </c>
      <c r="BW100" s="138" t="s">
        <v>104</v>
      </c>
      <c r="BX100" s="138" t="s">
        <v>90</v>
      </c>
      <c r="CL100" s="138" t="s">
        <v>1</v>
      </c>
    </row>
    <row r="101" s="4" customFormat="1" ht="16.5" customHeight="1">
      <c r="A101" s="139" t="s">
        <v>91</v>
      </c>
      <c r="B101" s="67"/>
      <c r="C101" s="129"/>
      <c r="D101" s="129"/>
      <c r="E101" s="129"/>
      <c r="F101" s="130" t="s">
        <v>105</v>
      </c>
      <c r="G101" s="130"/>
      <c r="H101" s="130"/>
      <c r="I101" s="130"/>
      <c r="J101" s="130"/>
      <c r="K101" s="129"/>
      <c r="L101" s="130" t="s">
        <v>106</v>
      </c>
      <c r="M101" s="130"/>
      <c r="N101" s="130"/>
      <c r="O101" s="130"/>
      <c r="P101" s="130"/>
      <c r="Q101" s="130"/>
      <c r="R101" s="130"/>
      <c r="S101" s="130"/>
      <c r="T101" s="130"/>
      <c r="U101" s="130"/>
      <c r="V101" s="130"/>
      <c r="W101" s="130"/>
      <c r="X101" s="130"/>
      <c r="Y101" s="130"/>
      <c r="Z101" s="130"/>
      <c r="AA101" s="130"/>
      <c r="AB101" s="130"/>
      <c r="AC101" s="130"/>
      <c r="AD101" s="130"/>
      <c r="AE101" s="130"/>
      <c r="AF101" s="130"/>
      <c r="AG101" s="132">
        <f>'05 - Dodávky SSZT - NEOCE...'!J34</f>
        <v>0</v>
      </c>
      <c r="AH101" s="129"/>
      <c r="AI101" s="129"/>
      <c r="AJ101" s="129"/>
      <c r="AK101" s="129"/>
      <c r="AL101" s="129"/>
      <c r="AM101" s="129"/>
      <c r="AN101" s="132">
        <f>SUM(AG101,AT101)</f>
        <v>0</v>
      </c>
      <c r="AO101" s="129"/>
      <c r="AP101" s="129"/>
      <c r="AQ101" s="133" t="s">
        <v>89</v>
      </c>
      <c r="AR101" s="69"/>
      <c r="AS101" s="134">
        <v>0</v>
      </c>
      <c r="AT101" s="135">
        <f>ROUND(SUM(AV101:AW101),2)</f>
        <v>0</v>
      </c>
      <c r="AU101" s="136">
        <f>'05 - Dodávky SSZT - NEOCE...'!P125</f>
        <v>0</v>
      </c>
      <c r="AV101" s="135">
        <f>'05 - Dodávky SSZT - NEOCE...'!J37</f>
        <v>0</v>
      </c>
      <c r="AW101" s="135">
        <f>'05 - Dodávky SSZT - NEOCE...'!J38</f>
        <v>0</v>
      </c>
      <c r="AX101" s="135">
        <f>'05 - Dodávky SSZT - NEOCE...'!J39</f>
        <v>0</v>
      </c>
      <c r="AY101" s="135">
        <f>'05 - Dodávky SSZT - NEOCE...'!J40</f>
        <v>0</v>
      </c>
      <c r="AZ101" s="135">
        <f>'05 - Dodávky SSZT - NEOCE...'!F37</f>
        <v>0</v>
      </c>
      <c r="BA101" s="135">
        <f>'05 - Dodávky SSZT - NEOCE...'!F38</f>
        <v>0</v>
      </c>
      <c r="BB101" s="135">
        <f>'05 - Dodávky SSZT - NEOCE...'!F39</f>
        <v>0</v>
      </c>
      <c r="BC101" s="135">
        <f>'05 - Dodávky SSZT - NEOCE...'!F40</f>
        <v>0</v>
      </c>
      <c r="BD101" s="137">
        <f>'05 - Dodávky SSZT - NEOCE...'!F41</f>
        <v>0</v>
      </c>
      <c r="BE101" s="4"/>
      <c r="BT101" s="138" t="s">
        <v>94</v>
      </c>
      <c r="BV101" s="138" t="s">
        <v>79</v>
      </c>
      <c r="BW101" s="138" t="s">
        <v>107</v>
      </c>
      <c r="BX101" s="138" t="s">
        <v>90</v>
      </c>
      <c r="CL101" s="138" t="s">
        <v>1</v>
      </c>
    </row>
    <row r="102" s="4" customFormat="1" ht="16.5" customHeight="1">
      <c r="A102" s="139" t="s">
        <v>91</v>
      </c>
      <c r="B102" s="67"/>
      <c r="C102" s="129"/>
      <c r="D102" s="129"/>
      <c r="E102" s="129"/>
      <c r="F102" s="130" t="s">
        <v>108</v>
      </c>
      <c r="G102" s="130"/>
      <c r="H102" s="130"/>
      <c r="I102" s="130"/>
      <c r="J102" s="130"/>
      <c r="K102" s="129"/>
      <c r="L102" s="130" t="s">
        <v>109</v>
      </c>
      <c r="M102" s="130"/>
      <c r="N102" s="130"/>
      <c r="O102" s="130"/>
      <c r="P102" s="130"/>
      <c r="Q102" s="130"/>
      <c r="R102" s="130"/>
      <c r="S102" s="130"/>
      <c r="T102" s="130"/>
      <c r="U102" s="130"/>
      <c r="V102" s="130"/>
      <c r="W102" s="130"/>
      <c r="X102" s="130"/>
      <c r="Y102" s="130"/>
      <c r="Z102" s="130"/>
      <c r="AA102" s="130"/>
      <c r="AB102" s="130"/>
      <c r="AC102" s="130"/>
      <c r="AD102" s="130"/>
      <c r="AE102" s="130"/>
      <c r="AF102" s="130"/>
      <c r="AG102" s="132">
        <f>'06 - Kabelizace'!J34</f>
        <v>0</v>
      </c>
      <c r="AH102" s="129"/>
      <c r="AI102" s="129"/>
      <c r="AJ102" s="129"/>
      <c r="AK102" s="129"/>
      <c r="AL102" s="129"/>
      <c r="AM102" s="129"/>
      <c r="AN102" s="132">
        <f>SUM(AG102,AT102)</f>
        <v>0</v>
      </c>
      <c r="AO102" s="129"/>
      <c r="AP102" s="129"/>
      <c r="AQ102" s="133" t="s">
        <v>89</v>
      </c>
      <c r="AR102" s="69"/>
      <c r="AS102" s="134">
        <v>0</v>
      </c>
      <c r="AT102" s="135">
        <f>ROUND(SUM(AV102:AW102),2)</f>
        <v>0</v>
      </c>
      <c r="AU102" s="136">
        <f>'06 - Kabelizace'!P125</f>
        <v>0</v>
      </c>
      <c r="AV102" s="135">
        <f>'06 - Kabelizace'!J37</f>
        <v>0</v>
      </c>
      <c r="AW102" s="135">
        <f>'06 - Kabelizace'!J38</f>
        <v>0</v>
      </c>
      <c r="AX102" s="135">
        <f>'06 - Kabelizace'!J39</f>
        <v>0</v>
      </c>
      <c r="AY102" s="135">
        <f>'06 - Kabelizace'!J40</f>
        <v>0</v>
      </c>
      <c r="AZ102" s="135">
        <f>'06 - Kabelizace'!F37</f>
        <v>0</v>
      </c>
      <c r="BA102" s="135">
        <f>'06 - Kabelizace'!F38</f>
        <v>0</v>
      </c>
      <c r="BB102" s="135">
        <f>'06 - Kabelizace'!F39</f>
        <v>0</v>
      </c>
      <c r="BC102" s="135">
        <f>'06 - Kabelizace'!F40</f>
        <v>0</v>
      </c>
      <c r="BD102" s="137">
        <f>'06 - Kabelizace'!F41</f>
        <v>0</v>
      </c>
      <c r="BE102" s="4"/>
      <c r="BT102" s="138" t="s">
        <v>94</v>
      </c>
      <c r="BV102" s="138" t="s">
        <v>79</v>
      </c>
      <c r="BW102" s="138" t="s">
        <v>110</v>
      </c>
      <c r="BX102" s="138" t="s">
        <v>90</v>
      </c>
      <c r="CL102" s="138" t="s">
        <v>1</v>
      </c>
    </row>
    <row r="103" s="4" customFormat="1" ht="16.5" customHeight="1">
      <c r="A103" s="139" t="s">
        <v>91</v>
      </c>
      <c r="B103" s="67"/>
      <c r="C103" s="129"/>
      <c r="D103" s="129"/>
      <c r="E103" s="129"/>
      <c r="F103" s="130" t="s">
        <v>111</v>
      </c>
      <c r="G103" s="130"/>
      <c r="H103" s="130"/>
      <c r="I103" s="130"/>
      <c r="J103" s="130"/>
      <c r="K103" s="129"/>
      <c r="L103" s="130" t="s">
        <v>112</v>
      </c>
      <c r="M103" s="130"/>
      <c r="N103" s="130"/>
      <c r="O103" s="130"/>
      <c r="P103" s="130"/>
      <c r="Q103" s="130"/>
      <c r="R103" s="130"/>
      <c r="S103" s="130"/>
      <c r="T103" s="130"/>
      <c r="U103" s="130"/>
      <c r="V103" s="130"/>
      <c r="W103" s="130"/>
      <c r="X103" s="130"/>
      <c r="Y103" s="130"/>
      <c r="Z103" s="130"/>
      <c r="AA103" s="130"/>
      <c r="AB103" s="130"/>
      <c r="AC103" s="130"/>
      <c r="AD103" s="130"/>
      <c r="AE103" s="130"/>
      <c r="AF103" s="130"/>
      <c r="AG103" s="132">
        <f>'07 - Demontáže'!J34</f>
        <v>0</v>
      </c>
      <c r="AH103" s="129"/>
      <c r="AI103" s="129"/>
      <c r="AJ103" s="129"/>
      <c r="AK103" s="129"/>
      <c r="AL103" s="129"/>
      <c r="AM103" s="129"/>
      <c r="AN103" s="132">
        <f>SUM(AG103,AT103)</f>
        <v>0</v>
      </c>
      <c r="AO103" s="129"/>
      <c r="AP103" s="129"/>
      <c r="AQ103" s="133" t="s">
        <v>89</v>
      </c>
      <c r="AR103" s="69"/>
      <c r="AS103" s="134">
        <v>0</v>
      </c>
      <c r="AT103" s="135">
        <f>ROUND(SUM(AV103:AW103),2)</f>
        <v>0</v>
      </c>
      <c r="AU103" s="136">
        <f>'07 - Demontáže'!P125</f>
        <v>0</v>
      </c>
      <c r="AV103" s="135">
        <f>'07 - Demontáže'!J37</f>
        <v>0</v>
      </c>
      <c r="AW103" s="135">
        <f>'07 - Demontáže'!J38</f>
        <v>0</v>
      </c>
      <c r="AX103" s="135">
        <f>'07 - Demontáže'!J39</f>
        <v>0</v>
      </c>
      <c r="AY103" s="135">
        <f>'07 - Demontáže'!J40</f>
        <v>0</v>
      </c>
      <c r="AZ103" s="135">
        <f>'07 - Demontáže'!F37</f>
        <v>0</v>
      </c>
      <c r="BA103" s="135">
        <f>'07 - Demontáže'!F38</f>
        <v>0</v>
      </c>
      <c r="BB103" s="135">
        <f>'07 - Demontáže'!F39</f>
        <v>0</v>
      </c>
      <c r="BC103" s="135">
        <f>'07 - Demontáže'!F40</f>
        <v>0</v>
      </c>
      <c r="BD103" s="137">
        <f>'07 - Demontáže'!F41</f>
        <v>0</v>
      </c>
      <c r="BE103" s="4"/>
      <c r="BT103" s="138" t="s">
        <v>94</v>
      </c>
      <c r="BV103" s="138" t="s">
        <v>79</v>
      </c>
      <c r="BW103" s="138" t="s">
        <v>113</v>
      </c>
      <c r="BX103" s="138" t="s">
        <v>90</v>
      </c>
      <c r="CL103" s="138" t="s">
        <v>1</v>
      </c>
    </row>
    <row r="104" s="7" customFormat="1" ht="16.5" customHeight="1">
      <c r="A104" s="139" t="s">
        <v>91</v>
      </c>
      <c r="B104" s="116"/>
      <c r="C104" s="117"/>
      <c r="D104" s="118" t="s">
        <v>114</v>
      </c>
      <c r="E104" s="118"/>
      <c r="F104" s="118"/>
      <c r="G104" s="118"/>
      <c r="H104" s="118"/>
      <c r="I104" s="119"/>
      <c r="J104" s="118" t="s">
        <v>115</v>
      </c>
      <c r="K104" s="118"/>
      <c r="L104" s="118"/>
      <c r="M104" s="118"/>
      <c r="N104" s="118"/>
      <c r="O104" s="118"/>
      <c r="P104" s="118"/>
      <c r="Q104" s="118"/>
      <c r="R104" s="118"/>
      <c r="S104" s="118"/>
      <c r="T104" s="118"/>
      <c r="U104" s="118"/>
      <c r="V104" s="118"/>
      <c r="W104" s="118"/>
      <c r="X104" s="118"/>
      <c r="Y104" s="118"/>
      <c r="Z104" s="118"/>
      <c r="AA104" s="118"/>
      <c r="AB104" s="118"/>
      <c r="AC104" s="118"/>
      <c r="AD104" s="118"/>
      <c r="AE104" s="118"/>
      <c r="AF104" s="118"/>
      <c r="AG104" s="121">
        <f>'98-98 - Vedlejší rozpočto...'!J30</f>
        <v>0</v>
      </c>
      <c r="AH104" s="119"/>
      <c r="AI104" s="119"/>
      <c r="AJ104" s="119"/>
      <c r="AK104" s="119"/>
      <c r="AL104" s="119"/>
      <c r="AM104" s="119"/>
      <c r="AN104" s="121">
        <f>SUM(AG104,AT104)</f>
        <v>0</v>
      </c>
      <c r="AO104" s="119"/>
      <c r="AP104" s="119"/>
      <c r="AQ104" s="122" t="s">
        <v>83</v>
      </c>
      <c r="AR104" s="123"/>
      <c r="AS104" s="140">
        <v>0</v>
      </c>
      <c r="AT104" s="141">
        <f>ROUND(SUM(AV104:AW104),2)</f>
        <v>0</v>
      </c>
      <c r="AU104" s="142">
        <f>'98-98 - Vedlejší rozpočto...'!P121</f>
        <v>0</v>
      </c>
      <c r="AV104" s="141">
        <f>'98-98 - Vedlejší rozpočto...'!J33</f>
        <v>0</v>
      </c>
      <c r="AW104" s="141">
        <f>'98-98 - Vedlejší rozpočto...'!J34</f>
        <v>0</v>
      </c>
      <c r="AX104" s="141">
        <f>'98-98 - Vedlejší rozpočto...'!J35</f>
        <v>0</v>
      </c>
      <c r="AY104" s="141">
        <f>'98-98 - Vedlejší rozpočto...'!J36</f>
        <v>0</v>
      </c>
      <c r="AZ104" s="141">
        <f>'98-98 - Vedlejší rozpočto...'!F33</f>
        <v>0</v>
      </c>
      <c r="BA104" s="141">
        <f>'98-98 - Vedlejší rozpočto...'!F34</f>
        <v>0</v>
      </c>
      <c r="BB104" s="141">
        <f>'98-98 - Vedlejší rozpočto...'!F35</f>
        <v>0</v>
      </c>
      <c r="BC104" s="141">
        <f>'98-98 - Vedlejší rozpočto...'!F36</f>
        <v>0</v>
      </c>
      <c r="BD104" s="143">
        <f>'98-98 - Vedlejší rozpočto...'!F37</f>
        <v>0</v>
      </c>
      <c r="BE104" s="7"/>
      <c r="BT104" s="128" t="s">
        <v>84</v>
      </c>
      <c r="BV104" s="128" t="s">
        <v>79</v>
      </c>
      <c r="BW104" s="128" t="s">
        <v>116</v>
      </c>
      <c r="BX104" s="128" t="s">
        <v>5</v>
      </c>
      <c r="CL104" s="128" t="s">
        <v>1</v>
      </c>
      <c r="CM104" s="128" t="s">
        <v>86</v>
      </c>
    </row>
    <row r="105" s="2" customFormat="1" ht="30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7"/>
      <c r="AR105" s="41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4"/>
      <c r="M106" s="64"/>
      <c r="N106" s="64"/>
      <c r="O106" s="64"/>
      <c r="P106" s="64"/>
      <c r="Q106" s="64"/>
      <c r="R106" s="64"/>
      <c r="S106" s="64"/>
      <c r="T106" s="64"/>
      <c r="U106" s="64"/>
      <c r="V106" s="64"/>
      <c r="W106" s="64"/>
      <c r="X106" s="64"/>
      <c r="Y106" s="64"/>
      <c r="Z106" s="64"/>
      <c r="AA106" s="64"/>
      <c r="AB106" s="64"/>
      <c r="AC106" s="64"/>
      <c r="AD106" s="64"/>
      <c r="AE106" s="64"/>
      <c r="AF106" s="64"/>
      <c r="AG106" s="64"/>
      <c r="AH106" s="64"/>
      <c r="AI106" s="64"/>
      <c r="AJ106" s="64"/>
      <c r="AK106" s="64"/>
      <c r="AL106" s="64"/>
      <c r="AM106" s="64"/>
      <c r="AN106" s="64"/>
      <c r="AO106" s="64"/>
      <c r="AP106" s="64"/>
      <c r="AQ106" s="64"/>
      <c r="AR106" s="41"/>
      <c r="AS106" s="35"/>
      <c r="AT106" s="35"/>
      <c r="AU106" s="35"/>
      <c r="AV106" s="35"/>
      <c r="AW106" s="35"/>
      <c r="AX106" s="35"/>
      <c r="AY106" s="35"/>
      <c r="AZ106" s="35"/>
      <c r="BA106" s="35"/>
      <c r="BB106" s="35"/>
      <c r="BC106" s="35"/>
      <c r="BD106" s="35"/>
      <c r="BE106" s="35"/>
    </row>
  </sheetData>
  <sheetProtection sheet="1" formatColumns="0" formatRows="0" objects="1" scenarios="1" spinCount="100000" saltValue="pqMQxfHCceCPbtQXBDOk6SjKRCL1Aqdo0G0QimgGcTlOEezqDXkR6CJ8c2PRvrkEWip/Xj+QK8mGFh4pOohBRQ==" hashValue="5FAEHCYbI9lRKIPnix4L8QFaf+J6yv7f5Z+M2tK2SBC3Y8+Ifs1dz+WH+77OBY8C3ntgOxuqW5rhuuBIKfURxA==" algorithmName="SHA-512" password="CC35"/>
  <mergeCells count="78">
    <mergeCell ref="C92:G92"/>
    <mergeCell ref="D104:H104"/>
    <mergeCell ref="D95:H95"/>
    <mergeCell ref="E96:I96"/>
    <mergeCell ref="F97:J97"/>
    <mergeCell ref="F103:J103"/>
    <mergeCell ref="F102:J102"/>
    <mergeCell ref="F99:J99"/>
    <mergeCell ref="F101:J101"/>
    <mergeCell ref="F98:J98"/>
    <mergeCell ref="F100:J100"/>
    <mergeCell ref="I92:AF92"/>
    <mergeCell ref="J104:AF104"/>
    <mergeCell ref="J95:AF95"/>
    <mergeCell ref="K96:AF96"/>
    <mergeCell ref="L100:AF100"/>
    <mergeCell ref="L101:AF101"/>
    <mergeCell ref="L102:AF102"/>
    <mergeCell ref="L103:AF103"/>
    <mergeCell ref="L99:AF99"/>
    <mergeCell ref="L85:AJ85"/>
    <mergeCell ref="L98:AF98"/>
    <mergeCell ref="L97:AF97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97:AM97"/>
    <mergeCell ref="AG104:AM104"/>
    <mergeCell ref="AG103:AM103"/>
    <mergeCell ref="AG102:AM102"/>
    <mergeCell ref="AG92:AM92"/>
    <mergeCell ref="AG100:AM100"/>
    <mergeCell ref="AG95:AM95"/>
    <mergeCell ref="AG101:AM101"/>
    <mergeCell ref="AG98:AM98"/>
    <mergeCell ref="AG96:AM96"/>
    <mergeCell ref="AG99:AM99"/>
    <mergeCell ref="AM87:AN87"/>
    <mergeCell ref="AM89:AP89"/>
    <mergeCell ref="AM90:AP90"/>
    <mergeCell ref="AN100:AP100"/>
    <mergeCell ref="AN103:AP103"/>
    <mergeCell ref="AN95:AP95"/>
    <mergeCell ref="AN98:AP98"/>
    <mergeCell ref="AN92:AP92"/>
    <mergeCell ref="AN101:AP101"/>
    <mergeCell ref="AN97:AP97"/>
    <mergeCell ref="AN96:AP96"/>
    <mergeCell ref="AN99:AP99"/>
    <mergeCell ref="AN102:AP102"/>
    <mergeCell ref="AN104:AP104"/>
    <mergeCell ref="AS89:AT91"/>
    <mergeCell ref="AG94:AM94"/>
    <mergeCell ref="AN94:AP94"/>
  </mergeCells>
  <hyperlinks>
    <hyperlink ref="A97" location="'01 - Technologická část'!C2" display="/"/>
    <hyperlink ref="A98" location="'02 - Stavební část'!C2" display="/"/>
    <hyperlink ref="A99" location="'03 - Zemní práce'!C2" display="/"/>
    <hyperlink ref="A100" location="'04 - Stavební úpravy'!C2" display="/"/>
    <hyperlink ref="A101" location="'05 - Dodávky SSZT - NEOCE...'!C2" display="/"/>
    <hyperlink ref="A102" location="'06 - Kabelizace'!C2" display="/"/>
    <hyperlink ref="A103" location="'07 - Demontáže'!C2" display="/"/>
    <hyperlink ref="A104" location="'98-98 - Vedlejší rozpočt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95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86</v>
      </c>
    </row>
    <row r="4" hidden="1" s="1" customFormat="1" ht="24.96" customHeight="1">
      <c r="B4" s="17"/>
      <c r="D4" s="146" t="s">
        <v>117</v>
      </c>
      <c r="L4" s="17"/>
      <c r="M4" s="147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8" t="s">
        <v>16</v>
      </c>
      <c r="L6" s="17"/>
    </row>
    <row r="7" hidden="1" s="1" customFormat="1" ht="26.25" customHeight="1">
      <c r="B7" s="17"/>
      <c r="E7" s="149" t="str">
        <f>'Rekapitulace stavby'!K6</f>
        <v>Oprava PZS přejezdu P2611 a P10359 km 26,817 a 0,370 trati Benešov n.Pl. – Rumburk</v>
      </c>
      <c r="F7" s="148"/>
      <c r="G7" s="148"/>
      <c r="H7" s="148"/>
      <c r="L7" s="17"/>
    </row>
    <row r="8" hidden="1">
      <c r="B8" s="17"/>
      <c r="D8" s="148" t="s">
        <v>118</v>
      </c>
      <c r="L8" s="17"/>
    </row>
    <row r="9" hidden="1" s="1" customFormat="1" ht="16.5" customHeight="1">
      <c r="B9" s="17"/>
      <c r="E9" s="149" t="s">
        <v>119</v>
      </c>
      <c r="F9" s="1"/>
      <c r="G9" s="1"/>
      <c r="H9" s="1"/>
      <c r="L9" s="17"/>
    </row>
    <row r="10" hidden="1" s="1" customFormat="1" ht="12" customHeight="1">
      <c r="B10" s="17"/>
      <c r="D10" s="148" t="s">
        <v>120</v>
      </c>
      <c r="L10" s="17"/>
    </row>
    <row r="11" hidden="1" s="2" customFormat="1" ht="16.5" customHeight="1">
      <c r="A11" s="35"/>
      <c r="B11" s="41"/>
      <c r="C11" s="35"/>
      <c r="D11" s="35"/>
      <c r="E11" s="150" t="s">
        <v>121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48" t="s">
        <v>122</v>
      </c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6.5" customHeight="1">
      <c r="A13" s="35"/>
      <c r="B13" s="41"/>
      <c r="C13" s="35"/>
      <c r="D13" s="35"/>
      <c r="E13" s="151" t="s">
        <v>123</v>
      </c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2" customHeight="1">
      <c r="A15" s="35"/>
      <c r="B15" s="41"/>
      <c r="C15" s="35"/>
      <c r="D15" s="148" t="s">
        <v>18</v>
      </c>
      <c r="E15" s="35"/>
      <c r="F15" s="138" t="s">
        <v>1</v>
      </c>
      <c r="G15" s="35"/>
      <c r="H15" s="35"/>
      <c r="I15" s="148" t="s">
        <v>19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8" t="s">
        <v>20</v>
      </c>
      <c r="E16" s="35"/>
      <c r="F16" s="138" t="s">
        <v>33</v>
      </c>
      <c r="G16" s="35"/>
      <c r="H16" s="35"/>
      <c r="I16" s="148" t="s">
        <v>22</v>
      </c>
      <c r="J16" s="152" t="str">
        <f>'Rekapitulace stavby'!AN8</f>
        <v>11. 10. 2023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0.8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2" customHeight="1">
      <c r="A18" s="35"/>
      <c r="B18" s="41"/>
      <c r="C18" s="35"/>
      <c r="D18" s="148" t="s">
        <v>24</v>
      </c>
      <c r="E18" s="35"/>
      <c r="F18" s="35"/>
      <c r="G18" s="35"/>
      <c r="H18" s="35"/>
      <c r="I18" s="148" t="s">
        <v>25</v>
      </c>
      <c r="J18" s="138" t="str">
        <f>IF('Rekapitulace stavby'!AN10="","",'Rekapitulace stavby'!AN10)</f>
        <v>70994234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8" customHeight="1">
      <c r="A19" s="35"/>
      <c r="B19" s="41"/>
      <c r="C19" s="35"/>
      <c r="D19" s="35"/>
      <c r="E19" s="138" t="str">
        <f>IF('Rekapitulace stavby'!E11="","",'Rekapitulace stavby'!E11)</f>
        <v>Správa železnic, státni organizace</v>
      </c>
      <c r="F19" s="35"/>
      <c r="G19" s="35"/>
      <c r="H19" s="35"/>
      <c r="I19" s="148" t="s">
        <v>28</v>
      </c>
      <c r="J19" s="138" t="str">
        <f>IF('Rekapitulace stavby'!AN11="","",'Rekapitulace stavby'!AN11)</f>
        <v>CZ70994234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2" customHeight="1">
      <c r="A21" s="35"/>
      <c r="B21" s="41"/>
      <c r="C21" s="35"/>
      <c r="D21" s="148" t="s">
        <v>30</v>
      </c>
      <c r="E21" s="35"/>
      <c r="F21" s="35"/>
      <c r="G21" s="35"/>
      <c r="H21" s="35"/>
      <c r="I21" s="148" t="s">
        <v>25</v>
      </c>
      <c r="J21" s="30" t="str">
        <f>'Rekapitulace stavby'!AN13</f>
        <v>Vyplň údaj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8" customHeight="1">
      <c r="A22" s="35"/>
      <c r="B22" s="41"/>
      <c r="C22" s="35"/>
      <c r="D22" s="35"/>
      <c r="E22" s="30" t="str">
        <f>'Rekapitulace stavby'!E14</f>
        <v>Vyplň údaj</v>
      </c>
      <c r="F22" s="138"/>
      <c r="G22" s="138"/>
      <c r="H22" s="138"/>
      <c r="I22" s="148" t="s">
        <v>28</v>
      </c>
      <c r="J22" s="30" t="str">
        <f>'Rekapitulace stavby'!AN14</f>
        <v>Vyplň údaj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2" customHeight="1">
      <c r="A24" s="35"/>
      <c r="B24" s="41"/>
      <c r="C24" s="35"/>
      <c r="D24" s="148" t="s">
        <v>32</v>
      </c>
      <c r="E24" s="35"/>
      <c r="F24" s="35"/>
      <c r="G24" s="35"/>
      <c r="H24" s="35"/>
      <c r="I24" s="148" t="s">
        <v>25</v>
      </c>
      <c r="J24" s="138" t="str">
        <f>IF('Rekapitulace stavby'!AN16="","",'Rekapitulace stavby'!AN16)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8" customHeight="1">
      <c r="A25" s="35"/>
      <c r="B25" s="41"/>
      <c r="C25" s="35"/>
      <c r="D25" s="35"/>
      <c r="E25" s="138" t="str">
        <f>IF('Rekapitulace stavby'!E17="","",'Rekapitulace stavby'!E17)</f>
        <v xml:space="preserve"> </v>
      </c>
      <c r="F25" s="35"/>
      <c r="G25" s="35"/>
      <c r="H25" s="35"/>
      <c r="I25" s="148" t="s">
        <v>28</v>
      </c>
      <c r="J25" s="138" t="str">
        <f>IF('Rekapitulace stavby'!AN17="","",'Rekapitulace stavby'!AN17)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12" customHeight="1">
      <c r="A27" s="35"/>
      <c r="B27" s="41"/>
      <c r="C27" s="35"/>
      <c r="D27" s="148" t="s">
        <v>35</v>
      </c>
      <c r="E27" s="35"/>
      <c r="F27" s="35"/>
      <c r="G27" s="35"/>
      <c r="H27" s="35"/>
      <c r="I27" s="148" t="s">
        <v>25</v>
      </c>
      <c r="J27" s="138" t="str">
        <f>IF('Rekapitulace stavby'!AN19="","",'Rekapitulace stavby'!AN19)</f>
        <v/>
      </c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8" customHeight="1">
      <c r="A28" s="35"/>
      <c r="B28" s="41"/>
      <c r="C28" s="35"/>
      <c r="D28" s="35"/>
      <c r="E28" s="138" t="str">
        <f>IF('Rekapitulace stavby'!E20="","",'Rekapitulace stavby'!E20)</f>
        <v xml:space="preserve"> </v>
      </c>
      <c r="F28" s="35"/>
      <c r="G28" s="35"/>
      <c r="H28" s="35"/>
      <c r="I28" s="148" t="s">
        <v>28</v>
      </c>
      <c r="J28" s="138" t="str">
        <f>IF('Rekapitulace stavby'!AN20="","",'Rekapitulace stavby'!AN20)</f>
        <v/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35"/>
      <c r="E29" s="35"/>
      <c r="F29" s="35"/>
      <c r="G29" s="35"/>
      <c r="H29" s="35"/>
      <c r="I29" s="35"/>
      <c r="J29" s="35"/>
      <c r="K29" s="3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12" customHeight="1">
      <c r="A30" s="35"/>
      <c r="B30" s="41"/>
      <c r="C30" s="35"/>
      <c r="D30" s="148" t="s">
        <v>36</v>
      </c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8" customFormat="1" ht="71.25" customHeight="1">
      <c r="A31" s="153"/>
      <c r="B31" s="154"/>
      <c r="C31" s="153"/>
      <c r="D31" s="153"/>
      <c r="E31" s="155" t="s">
        <v>124</v>
      </c>
      <c r="F31" s="155"/>
      <c r="G31" s="155"/>
      <c r="H31" s="155"/>
      <c r="I31" s="153"/>
      <c r="J31" s="153"/>
      <c r="K31" s="153"/>
      <c r="L31" s="156"/>
      <c r="S31" s="153"/>
      <c r="T31" s="153"/>
      <c r="U31" s="153"/>
      <c r="V31" s="153"/>
      <c r="W31" s="153"/>
      <c r="X31" s="153"/>
      <c r="Y31" s="153"/>
      <c r="Z31" s="153"/>
      <c r="AA31" s="153"/>
      <c r="AB31" s="153"/>
      <c r="AC31" s="153"/>
      <c r="AD31" s="153"/>
      <c r="AE31" s="153"/>
    </row>
    <row r="32" hidden="1" s="2" customFormat="1" ht="6.96" customHeight="1">
      <c r="A32" s="35"/>
      <c r="B32" s="41"/>
      <c r="C32" s="35"/>
      <c r="D32" s="35"/>
      <c r="E32" s="35"/>
      <c r="F32" s="35"/>
      <c r="G32" s="35"/>
      <c r="H32" s="35"/>
      <c r="I32" s="35"/>
      <c r="J32" s="35"/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7"/>
      <c r="E33" s="157"/>
      <c r="F33" s="157"/>
      <c r="G33" s="157"/>
      <c r="H33" s="157"/>
      <c r="I33" s="157"/>
      <c r="J33" s="157"/>
      <c r="K33" s="157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25.44" customHeight="1">
      <c r="A34" s="35"/>
      <c r="B34" s="41"/>
      <c r="C34" s="35"/>
      <c r="D34" s="158" t="s">
        <v>37</v>
      </c>
      <c r="E34" s="35"/>
      <c r="F34" s="35"/>
      <c r="G34" s="35"/>
      <c r="H34" s="35"/>
      <c r="I34" s="35"/>
      <c r="J34" s="159">
        <f>ROUND(J125,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6.96" customHeight="1">
      <c r="A35" s="35"/>
      <c r="B35" s="41"/>
      <c r="C35" s="35"/>
      <c r="D35" s="157"/>
      <c r="E35" s="157"/>
      <c r="F35" s="157"/>
      <c r="G35" s="157"/>
      <c r="H35" s="157"/>
      <c r="I35" s="157"/>
      <c r="J35" s="157"/>
      <c r="K35" s="157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35"/>
      <c r="F36" s="160" t="s">
        <v>39</v>
      </c>
      <c r="G36" s="35"/>
      <c r="H36" s="35"/>
      <c r="I36" s="160" t="s">
        <v>38</v>
      </c>
      <c r="J36" s="160" t="s">
        <v>40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150" t="s">
        <v>41</v>
      </c>
      <c r="E37" s="148" t="s">
        <v>42</v>
      </c>
      <c r="F37" s="161">
        <f>ROUND((SUM(BE125:BE244)),  2)</f>
        <v>0</v>
      </c>
      <c r="G37" s="35"/>
      <c r="H37" s="35"/>
      <c r="I37" s="162">
        <v>0.20999999999999999</v>
      </c>
      <c r="J37" s="161">
        <f>ROUND(((SUM(BE125:BE244))*I37),  2)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8" t="s">
        <v>43</v>
      </c>
      <c r="F38" s="161">
        <f>ROUND((SUM(BF125:BF244)),  2)</f>
        <v>0</v>
      </c>
      <c r="G38" s="35"/>
      <c r="H38" s="35"/>
      <c r="I38" s="162">
        <v>0.14999999999999999</v>
      </c>
      <c r="J38" s="161">
        <f>ROUND(((SUM(BF125:BF244))*I38),  2)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ROUND((SUM(BG125:BG244)),  2)</f>
        <v>0</v>
      </c>
      <c r="G39" s="35"/>
      <c r="H39" s="35"/>
      <c r="I39" s="162">
        <v>0.20999999999999999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48" t="s">
        <v>45</v>
      </c>
      <c r="F40" s="161">
        <f>ROUND((SUM(BH125:BH244)),  2)</f>
        <v>0</v>
      </c>
      <c r="G40" s="35"/>
      <c r="H40" s="35"/>
      <c r="I40" s="162">
        <v>0.14999999999999999</v>
      </c>
      <c r="J40" s="161">
        <f>0</f>
        <v>0</v>
      </c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48" t="s">
        <v>46</v>
      </c>
      <c r="F41" s="161">
        <f>ROUND((SUM(BI125:BI244)),  2)</f>
        <v>0</v>
      </c>
      <c r="G41" s="35"/>
      <c r="H41" s="35"/>
      <c r="I41" s="162">
        <v>0</v>
      </c>
      <c r="J41" s="161">
        <f>0</f>
        <v>0</v>
      </c>
      <c r="K41" s="35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2" customFormat="1" ht="25.44" customHeight="1">
      <c r="A43" s="35"/>
      <c r="B43" s="41"/>
      <c r="C43" s="163"/>
      <c r="D43" s="164" t="s">
        <v>47</v>
      </c>
      <c r="E43" s="165"/>
      <c r="F43" s="165"/>
      <c r="G43" s="166" t="s">
        <v>48</v>
      </c>
      <c r="H43" s="167" t="s">
        <v>49</v>
      </c>
      <c r="I43" s="165"/>
      <c r="J43" s="168">
        <f>SUM(J34:J41)</f>
        <v>0</v>
      </c>
      <c r="K43" s="169"/>
      <c r="L43" s="60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hidden="1" s="2" customFormat="1" ht="14.4" customHeight="1">
      <c r="A44" s="35"/>
      <c r="B44" s="41"/>
      <c r="C44" s="35"/>
      <c r="D44" s="35"/>
      <c r="E44" s="35"/>
      <c r="F44" s="35"/>
      <c r="G44" s="35"/>
      <c r="H44" s="35"/>
      <c r="I44" s="35"/>
      <c r="J44" s="35"/>
      <c r="K44" s="35"/>
      <c r="L44" s="6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70" t="s">
        <v>50</v>
      </c>
      <c r="E50" s="171"/>
      <c r="F50" s="171"/>
      <c r="G50" s="170" t="s">
        <v>51</v>
      </c>
      <c r="H50" s="171"/>
      <c r="I50" s="171"/>
      <c r="J50" s="171"/>
      <c r="K50" s="17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2" t="s">
        <v>52</v>
      </c>
      <c r="E61" s="173"/>
      <c r="F61" s="174" t="s">
        <v>53</v>
      </c>
      <c r="G61" s="172" t="s">
        <v>52</v>
      </c>
      <c r="H61" s="173"/>
      <c r="I61" s="173"/>
      <c r="J61" s="175" t="s">
        <v>53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70" t="s">
        <v>54</v>
      </c>
      <c r="E65" s="176"/>
      <c r="F65" s="176"/>
      <c r="G65" s="170" t="s">
        <v>55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2" t="s">
        <v>52</v>
      </c>
      <c r="E76" s="173"/>
      <c r="F76" s="174" t="s">
        <v>53</v>
      </c>
      <c r="G76" s="172" t="s">
        <v>52</v>
      </c>
      <c r="H76" s="173"/>
      <c r="I76" s="173"/>
      <c r="J76" s="175" t="s">
        <v>53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125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81" t="str">
        <f>E7</f>
        <v>Oprava PZS přejezdu P2611 a P10359 km 26,817 a 0,370 trati Benešov n.Pl. – Rumburk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118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1" customFormat="1" ht="16.5" customHeight="1">
      <c r="B87" s="18"/>
      <c r="C87" s="19"/>
      <c r="D87" s="19"/>
      <c r="E87" s="181" t="s">
        <v>119</v>
      </c>
      <c r="F87" s="19"/>
      <c r="G87" s="19"/>
      <c r="H87" s="19"/>
      <c r="I87" s="19"/>
      <c r="J87" s="19"/>
      <c r="K87" s="19"/>
      <c r="L87" s="17"/>
    </row>
    <row r="88" hidden="1" s="1" customFormat="1" ht="12" customHeight="1">
      <c r="B88" s="18"/>
      <c r="C88" s="29" t="s">
        <v>120</v>
      </c>
      <c r="D88" s="19"/>
      <c r="E88" s="19"/>
      <c r="F88" s="19"/>
      <c r="G88" s="19"/>
      <c r="H88" s="19"/>
      <c r="I88" s="19"/>
      <c r="J88" s="19"/>
      <c r="K88" s="19"/>
      <c r="L88" s="17"/>
    </row>
    <row r="89" hidden="1" s="2" customFormat="1" ht="16.5" customHeight="1">
      <c r="A89" s="35"/>
      <c r="B89" s="36"/>
      <c r="C89" s="37"/>
      <c r="D89" s="37"/>
      <c r="E89" s="182" t="s">
        <v>121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12" customHeight="1">
      <c r="A90" s="35"/>
      <c r="B90" s="36"/>
      <c r="C90" s="29" t="s">
        <v>122</v>
      </c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6.5" customHeight="1">
      <c r="A91" s="35"/>
      <c r="B91" s="36"/>
      <c r="C91" s="37"/>
      <c r="D91" s="37"/>
      <c r="E91" s="73" t="str">
        <f>E13</f>
        <v>01 - Technologická část</v>
      </c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2" customHeight="1">
      <c r="A93" s="35"/>
      <c r="B93" s="36"/>
      <c r="C93" s="29" t="s">
        <v>20</v>
      </c>
      <c r="D93" s="37"/>
      <c r="E93" s="37"/>
      <c r="F93" s="24" t="str">
        <f>F16</f>
        <v xml:space="preserve"> </v>
      </c>
      <c r="G93" s="37"/>
      <c r="H93" s="37"/>
      <c r="I93" s="29" t="s">
        <v>22</v>
      </c>
      <c r="J93" s="76" t="str">
        <f>IF(J16="","",J16)</f>
        <v>11. 10. 2023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6.96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5.15" customHeight="1">
      <c r="A95" s="35"/>
      <c r="B95" s="36"/>
      <c r="C95" s="29" t="s">
        <v>24</v>
      </c>
      <c r="D95" s="37"/>
      <c r="E95" s="37"/>
      <c r="F95" s="24" t="str">
        <f>E19</f>
        <v>Správa železnic, státni organizace</v>
      </c>
      <c r="G95" s="37"/>
      <c r="H95" s="37"/>
      <c r="I95" s="29" t="s">
        <v>32</v>
      </c>
      <c r="J95" s="33" t="str">
        <f>E25</f>
        <v xml:space="preserve"> </v>
      </c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15.15" customHeight="1">
      <c r="A96" s="35"/>
      <c r="B96" s="36"/>
      <c r="C96" s="29" t="s">
        <v>30</v>
      </c>
      <c r="D96" s="37"/>
      <c r="E96" s="37"/>
      <c r="F96" s="24" t="str">
        <f>IF(E22="","",E22)</f>
        <v>Vyplň údaj</v>
      </c>
      <c r="G96" s="37"/>
      <c r="H96" s="37"/>
      <c r="I96" s="29" t="s">
        <v>35</v>
      </c>
      <c r="J96" s="33" t="str">
        <f>E28</f>
        <v xml:space="preserve"> 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9.28" customHeight="1">
      <c r="A98" s="35"/>
      <c r="B98" s="36"/>
      <c r="C98" s="183" t="s">
        <v>126</v>
      </c>
      <c r="D98" s="184"/>
      <c r="E98" s="184"/>
      <c r="F98" s="184"/>
      <c r="G98" s="184"/>
      <c r="H98" s="184"/>
      <c r="I98" s="184"/>
      <c r="J98" s="185" t="s">
        <v>127</v>
      </c>
      <c r="K98" s="18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hidden="1" s="2" customFormat="1" ht="10.32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22.8" customHeight="1">
      <c r="A100" s="35"/>
      <c r="B100" s="36"/>
      <c r="C100" s="186" t="s">
        <v>128</v>
      </c>
      <c r="D100" s="37"/>
      <c r="E100" s="37"/>
      <c r="F100" s="37"/>
      <c r="G100" s="37"/>
      <c r="H100" s="37"/>
      <c r="I100" s="37"/>
      <c r="J100" s="107">
        <f>J125</f>
        <v>0</v>
      </c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4" t="s">
        <v>129</v>
      </c>
    </row>
    <row r="101" hidden="1" s="9" customFormat="1" ht="24.96" customHeight="1">
      <c r="A101" s="9"/>
      <c r="B101" s="187"/>
      <c r="C101" s="188"/>
      <c r="D101" s="189" t="s">
        <v>130</v>
      </c>
      <c r="E101" s="190"/>
      <c r="F101" s="190"/>
      <c r="G101" s="190"/>
      <c r="H101" s="190"/>
      <c r="I101" s="190"/>
      <c r="J101" s="191">
        <f>J126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hidden="1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hidden="1"/>
    <row r="105" hidden="1"/>
    <row r="106" hidden="1"/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131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6.25" customHeight="1">
      <c r="A111" s="35"/>
      <c r="B111" s="36"/>
      <c r="C111" s="37"/>
      <c r="D111" s="37"/>
      <c r="E111" s="181" t="str">
        <f>E7</f>
        <v>Oprava PZS přejezdu P2611 a P10359 km 26,817 a 0,370 trati Benešov n.Pl. – Rumburk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1" customFormat="1" ht="12" customHeight="1">
      <c r="B112" s="18"/>
      <c r="C112" s="29" t="s">
        <v>118</v>
      </c>
      <c r="D112" s="19"/>
      <c r="E112" s="19"/>
      <c r="F112" s="19"/>
      <c r="G112" s="19"/>
      <c r="H112" s="19"/>
      <c r="I112" s="19"/>
      <c r="J112" s="19"/>
      <c r="K112" s="19"/>
      <c r="L112" s="17"/>
    </row>
    <row r="113" s="1" customFormat="1" ht="16.5" customHeight="1">
      <c r="B113" s="18"/>
      <c r="C113" s="19"/>
      <c r="D113" s="19"/>
      <c r="E113" s="181" t="s">
        <v>119</v>
      </c>
      <c r="F113" s="19"/>
      <c r="G113" s="19"/>
      <c r="H113" s="19"/>
      <c r="I113" s="19"/>
      <c r="J113" s="19"/>
      <c r="K113" s="19"/>
      <c r="L113" s="17"/>
    </row>
    <row r="114" s="1" customFormat="1" ht="12" customHeight="1">
      <c r="B114" s="18"/>
      <c r="C114" s="29" t="s">
        <v>120</v>
      </c>
      <c r="D114" s="19"/>
      <c r="E114" s="19"/>
      <c r="F114" s="19"/>
      <c r="G114" s="19"/>
      <c r="H114" s="19"/>
      <c r="I114" s="19"/>
      <c r="J114" s="19"/>
      <c r="K114" s="19"/>
      <c r="L114" s="17"/>
    </row>
    <row r="115" s="2" customFormat="1" ht="16.5" customHeight="1">
      <c r="A115" s="35"/>
      <c r="B115" s="36"/>
      <c r="C115" s="37"/>
      <c r="D115" s="37"/>
      <c r="E115" s="182" t="s">
        <v>121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122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E13</f>
        <v>01 - Technologická část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F16</f>
        <v xml:space="preserve"> </v>
      </c>
      <c r="G119" s="37"/>
      <c r="H119" s="37"/>
      <c r="I119" s="29" t="s">
        <v>22</v>
      </c>
      <c r="J119" s="76" t="str">
        <f>IF(J16="","",J16)</f>
        <v>11. 10. 2023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E19</f>
        <v>Správa železnic, státni organizace</v>
      </c>
      <c r="G121" s="37"/>
      <c r="H121" s="37"/>
      <c r="I121" s="29" t="s">
        <v>32</v>
      </c>
      <c r="J121" s="33" t="str">
        <f>E25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30</v>
      </c>
      <c r="D122" s="37"/>
      <c r="E122" s="37"/>
      <c r="F122" s="24" t="str">
        <f>IF(E22="","",E22)</f>
        <v>Vyplň údaj</v>
      </c>
      <c r="G122" s="37"/>
      <c r="H122" s="37"/>
      <c r="I122" s="29" t="s">
        <v>35</v>
      </c>
      <c r="J122" s="33" t="str">
        <f>E28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0" customFormat="1" ht="29.28" customHeight="1">
      <c r="A124" s="193"/>
      <c r="B124" s="194"/>
      <c r="C124" s="195" t="s">
        <v>132</v>
      </c>
      <c r="D124" s="196" t="s">
        <v>62</v>
      </c>
      <c r="E124" s="196" t="s">
        <v>58</v>
      </c>
      <c r="F124" s="196" t="s">
        <v>59</v>
      </c>
      <c r="G124" s="196" t="s">
        <v>133</v>
      </c>
      <c r="H124" s="196" t="s">
        <v>134</v>
      </c>
      <c r="I124" s="196" t="s">
        <v>135</v>
      </c>
      <c r="J124" s="196" t="s">
        <v>127</v>
      </c>
      <c r="K124" s="197" t="s">
        <v>136</v>
      </c>
      <c r="L124" s="198"/>
      <c r="M124" s="97" t="s">
        <v>1</v>
      </c>
      <c r="N124" s="98" t="s">
        <v>41</v>
      </c>
      <c r="O124" s="98" t="s">
        <v>137</v>
      </c>
      <c r="P124" s="98" t="s">
        <v>138</v>
      </c>
      <c r="Q124" s="98" t="s">
        <v>139</v>
      </c>
      <c r="R124" s="98" t="s">
        <v>140</v>
      </c>
      <c r="S124" s="98" t="s">
        <v>141</v>
      </c>
      <c r="T124" s="99" t="s">
        <v>142</v>
      </c>
      <c r="U124" s="193"/>
      <c r="V124" s="193"/>
      <c r="W124" s="193"/>
      <c r="X124" s="193"/>
      <c r="Y124" s="193"/>
      <c r="Z124" s="193"/>
      <c r="AA124" s="193"/>
      <c r="AB124" s="193"/>
      <c r="AC124" s="193"/>
      <c r="AD124" s="193"/>
      <c r="AE124" s="193"/>
    </row>
    <row r="125" s="2" customFormat="1" ht="22.8" customHeight="1">
      <c r="A125" s="35"/>
      <c r="B125" s="36"/>
      <c r="C125" s="104" t="s">
        <v>143</v>
      </c>
      <c r="D125" s="37"/>
      <c r="E125" s="37"/>
      <c r="F125" s="37"/>
      <c r="G125" s="37"/>
      <c r="H125" s="37"/>
      <c r="I125" s="37"/>
      <c r="J125" s="199">
        <f>BK125</f>
        <v>0</v>
      </c>
      <c r="K125" s="37"/>
      <c r="L125" s="41"/>
      <c r="M125" s="100"/>
      <c r="N125" s="200"/>
      <c r="O125" s="101"/>
      <c r="P125" s="201">
        <f>P126</f>
        <v>0</v>
      </c>
      <c r="Q125" s="101"/>
      <c r="R125" s="201">
        <f>R126</f>
        <v>0</v>
      </c>
      <c r="S125" s="101"/>
      <c r="T125" s="202">
        <f>T126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76</v>
      </c>
      <c r="AU125" s="14" t="s">
        <v>129</v>
      </c>
      <c r="BK125" s="203">
        <f>BK126</f>
        <v>0</v>
      </c>
    </row>
    <row r="126" s="11" customFormat="1" ht="25.92" customHeight="1">
      <c r="A126" s="11"/>
      <c r="B126" s="204"/>
      <c r="C126" s="205"/>
      <c r="D126" s="206" t="s">
        <v>76</v>
      </c>
      <c r="E126" s="207" t="s">
        <v>144</v>
      </c>
      <c r="F126" s="207" t="s">
        <v>145</v>
      </c>
      <c r="G126" s="205"/>
      <c r="H126" s="205"/>
      <c r="I126" s="208"/>
      <c r="J126" s="209">
        <f>BK126</f>
        <v>0</v>
      </c>
      <c r="K126" s="205"/>
      <c r="L126" s="210"/>
      <c r="M126" s="211"/>
      <c r="N126" s="212"/>
      <c r="O126" s="212"/>
      <c r="P126" s="213">
        <f>SUM(P127:P244)</f>
        <v>0</v>
      </c>
      <c r="Q126" s="212"/>
      <c r="R126" s="213">
        <f>SUM(R127:R244)</f>
        <v>0</v>
      </c>
      <c r="S126" s="212"/>
      <c r="T126" s="214">
        <f>SUM(T127:T244)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15" t="s">
        <v>146</v>
      </c>
      <c r="AT126" s="216" t="s">
        <v>76</v>
      </c>
      <c r="AU126" s="216" t="s">
        <v>77</v>
      </c>
      <c r="AY126" s="215" t="s">
        <v>147</v>
      </c>
      <c r="BK126" s="217">
        <f>SUM(BK127:BK244)</f>
        <v>0</v>
      </c>
    </row>
    <row r="127" s="2" customFormat="1" ht="24.15" customHeight="1">
      <c r="A127" s="35"/>
      <c r="B127" s="36"/>
      <c r="C127" s="218" t="s">
        <v>84</v>
      </c>
      <c r="D127" s="218" t="s">
        <v>148</v>
      </c>
      <c r="E127" s="219" t="s">
        <v>149</v>
      </c>
      <c r="F127" s="220" t="s">
        <v>150</v>
      </c>
      <c r="G127" s="221" t="s">
        <v>151</v>
      </c>
      <c r="H127" s="222">
        <v>1</v>
      </c>
      <c r="I127" s="223"/>
      <c r="J127" s="224">
        <f>ROUND(I127*H127,2)</f>
        <v>0</v>
      </c>
      <c r="K127" s="220" t="s">
        <v>1</v>
      </c>
      <c r="L127" s="225"/>
      <c r="M127" s="226" t="s">
        <v>1</v>
      </c>
      <c r="N127" s="227" t="s">
        <v>42</v>
      </c>
      <c r="O127" s="88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0" t="s">
        <v>152</v>
      </c>
      <c r="AT127" s="230" t="s">
        <v>148</v>
      </c>
      <c r="AU127" s="230" t="s">
        <v>84</v>
      </c>
      <c r="AY127" s="14" t="s">
        <v>147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4" t="s">
        <v>84</v>
      </c>
      <c r="BK127" s="231">
        <f>ROUND(I127*H127,2)</f>
        <v>0</v>
      </c>
      <c r="BL127" s="14" t="s">
        <v>152</v>
      </c>
      <c r="BM127" s="230" t="s">
        <v>153</v>
      </c>
    </row>
    <row r="128" s="2" customFormat="1">
      <c r="A128" s="35"/>
      <c r="B128" s="36"/>
      <c r="C128" s="37"/>
      <c r="D128" s="232" t="s">
        <v>154</v>
      </c>
      <c r="E128" s="37"/>
      <c r="F128" s="233" t="s">
        <v>155</v>
      </c>
      <c r="G128" s="37"/>
      <c r="H128" s="37"/>
      <c r="I128" s="234"/>
      <c r="J128" s="37"/>
      <c r="K128" s="37"/>
      <c r="L128" s="41"/>
      <c r="M128" s="235"/>
      <c r="N128" s="236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154</v>
      </c>
      <c r="AU128" s="14" t="s">
        <v>84</v>
      </c>
    </row>
    <row r="129" s="2" customFormat="1" ht="24.15" customHeight="1">
      <c r="A129" s="35"/>
      <c r="B129" s="36"/>
      <c r="C129" s="218" t="s">
        <v>86</v>
      </c>
      <c r="D129" s="218" t="s">
        <v>148</v>
      </c>
      <c r="E129" s="219" t="s">
        <v>156</v>
      </c>
      <c r="F129" s="220" t="s">
        <v>157</v>
      </c>
      <c r="G129" s="221" t="s">
        <v>151</v>
      </c>
      <c r="H129" s="222">
        <v>1</v>
      </c>
      <c r="I129" s="223"/>
      <c r="J129" s="224">
        <f>ROUND(I129*H129,2)</f>
        <v>0</v>
      </c>
      <c r="K129" s="220" t="s">
        <v>158</v>
      </c>
      <c r="L129" s="225"/>
      <c r="M129" s="226" t="s">
        <v>1</v>
      </c>
      <c r="N129" s="227" t="s">
        <v>42</v>
      </c>
      <c r="O129" s="88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0" t="s">
        <v>152</v>
      </c>
      <c r="AT129" s="230" t="s">
        <v>148</v>
      </c>
      <c r="AU129" s="230" t="s">
        <v>84</v>
      </c>
      <c r="AY129" s="14" t="s">
        <v>147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4" t="s">
        <v>84</v>
      </c>
      <c r="BK129" s="231">
        <f>ROUND(I129*H129,2)</f>
        <v>0</v>
      </c>
      <c r="BL129" s="14" t="s">
        <v>152</v>
      </c>
      <c r="BM129" s="230" t="s">
        <v>159</v>
      </c>
    </row>
    <row r="130" s="2" customFormat="1">
      <c r="A130" s="35"/>
      <c r="B130" s="36"/>
      <c r="C130" s="37"/>
      <c r="D130" s="232" t="s">
        <v>154</v>
      </c>
      <c r="E130" s="37"/>
      <c r="F130" s="233" t="s">
        <v>160</v>
      </c>
      <c r="G130" s="37"/>
      <c r="H130" s="37"/>
      <c r="I130" s="234"/>
      <c r="J130" s="37"/>
      <c r="K130" s="37"/>
      <c r="L130" s="41"/>
      <c r="M130" s="235"/>
      <c r="N130" s="236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154</v>
      </c>
      <c r="AU130" s="14" t="s">
        <v>84</v>
      </c>
    </row>
    <row r="131" s="2" customFormat="1" ht="24.15" customHeight="1">
      <c r="A131" s="35"/>
      <c r="B131" s="36"/>
      <c r="C131" s="218" t="s">
        <v>94</v>
      </c>
      <c r="D131" s="218" t="s">
        <v>148</v>
      </c>
      <c r="E131" s="219" t="s">
        <v>161</v>
      </c>
      <c r="F131" s="220" t="s">
        <v>162</v>
      </c>
      <c r="G131" s="221" t="s">
        <v>151</v>
      </c>
      <c r="H131" s="222">
        <v>1</v>
      </c>
      <c r="I131" s="223"/>
      <c r="J131" s="224">
        <f>ROUND(I131*H131,2)</f>
        <v>0</v>
      </c>
      <c r="K131" s="220" t="s">
        <v>1</v>
      </c>
      <c r="L131" s="225"/>
      <c r="M131" s="226" t="s">
        <v>1</v>
      </c>
      <c r="N131" s="227" t="s">
        <v>42</v>
      </c>
      <c r="O131" s="88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0" t="s">
        <v>152</v>
      </c>
      <c r="AT131" s="230" t="s">
        <v>148</v>
      </c>
      <c r="AU131" s="230" t="s">
        <v>84</v>
      </c>
      <c r="AY131" s="14" t="s">
        <v>147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4" t="s">
        <v>84</v>
      </c>
      <c r="BK131" s="231">
        <f>ROUND(I131*H131,2)</f>
        <v>0</v>
      </c>
      <c r="BL131" s="14" t="s">
        <v>152</v>
      </c>
      <c r="BM131" s="230" t="s">
        <v>163</v>
      </c>
    </row>
    <row r="132" s="2" customFormat="1">
      <c r="A132" s="35"/>
      <c r="B132" s="36"/>
      <c r="C132" s="37"/>
      <c r="D132" s="232" t="s">
        <v>154</v>
      </c>
      <c r="E132" s="37"/>
      <c r="F132" s="233" t="s">
        <v>164</v>
      </c>
      <c r="G132" s="37"/>
      <c r="H132" s="37"/>
      <c r="I132" s="234"/>
      <c r="J132" s="37"/>
      <c r="K132" s="37"/>
      <c r="L132" s="41"/>
      <c r="M132" s="235"/>
      <c r="N132" s="236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154</v>
      </c>
      <c r="AU132" s="14" t="s">
        <v>84</v>
      </c>
    </row>
    <row r="133" s="2" customFormat="1" ht="66.75" customHeight="1">
      <c r="A133" s="35"/>
      <c r="B133" s="36"/>
      <c r="C133" s="237" t="s">
        <v>146</v>
      </c>
      <c r="D133" s="237" t="s">
        <v>165</v>
      </c>
      <c r="E133" s="238" t="s">
        <v>166</v>
      </c>
      <c r="F133" s="239" t="s">
        <v>167</v>
      </c>
      <c r="G133" s="240" t="s">
        <v>151</v>
      </c>
      <c r="H133" s="241">
        <v>2</v>
      </c>
      <c r="I133" s="242"/>
      <c r="J133" s="243">
        <f>ROUND(I133*H133,2)</f>
        <v>0</v>
      </c>
      <c r="K133" s="239" t="s">
        <v>168</v>
      </c>
      <c r="L133" s="41"/>
      <c r="M133" s="244" t="s">
        <v>1</v>
      </c>
      <c r="N133" s="245" t="s">
        <v>42</v>
      </c>
      <c r="O133" s="88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0" t="s">
        <v>169</v>
      </c>
      <c r="AT133" s="230" t="s">
        <v>165</v>
      </c>
      <c r="AU133" s="230" t="s">
        <v>84</v>
      </c>
      <c r="AY133" s="14" t="s">
        <v>147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4" t="s">
        <v>84</v>
      </c>
      <c r="BK133" s="231">
        <f>ROUND(I133*H133,2)</f>
        <v>0</v>
      </c>
      <c r="BL133" s="14" t="s">
        <v>169</v>
      </c>
      <c r="BM133" s="230" t="s">
        <v>170</v>
      </c>
    </row>
    <row r="134" s="2" customFormat="1" ht="55.5" customHeight="1">
      <c r="A134" s="35"/>
      <c r="B134" s="36"/>
      <c r="C134" s="218" t="s">
        <v>171</v>
      </c>
      <c r="D134" s="218" t="s">
        <v>148</v>
      </c>
      <c r="E134" s="219" t="s">
        <v>172</v>
      </c>
      <c r="F134" s="220" t="s">
        <v>173</v>
      </c>
      <c r="G134" s="221" t="s">
        <v>151</v>
      </c>
      <c r="H134" s="222">
        <v>2</v>
      </c>
      <c r="I134" s="223"/>
      <c r="J134" s="224">
        <f>ROUND(I134*H134,2)</f>
        <v>0</v>
      </c>
      <c r="K134" s="220" t="s">
        <v>168</v>
      </c>
      <c r="L134" s="225"/>
      <c r="M134" s="226" t="s">
        <v>1</v>
      </c>
      <c r="N134" s="227" t="s">
        <v>42</v>
      </c>
      <c r="O134" s="88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0" t="s">
        <v>152</v>
      </c>
      <c r="AT134" s="230" t="s">
        <v>148</v>
      </c>
      <c r="AU134" s="230" t="s">
        <v>84</v>
      </c>
      <c r="AY134" s="14" t="s">
        <v>147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4" t="s">
        <v>84</v>
      </c>
      <c r="BK134" s="231">
        <f>ROUND(I134*H134,2)</f>
        <v>0</v>
      </c>
      <c r="BL134" s="14" t="s">
        <v>152</v>
      </c>
      <c r="BM134" s="230" t="s">
        <v>174</v>
      </c>
    </row>
    <row r="135" s="2" customFormat="1" ht="55.5" customHeight="1">
      <c r="A135" s="35"/>
      <c r="B135" s="36"/>
      <c r="C135" s="218" t="s">
        <v>175</v>
      </c>
      <c r="D135" s="218" t="s">
        <v>148</v>
      </c>
      <c r="E135" s="219" t="s">
        <v>176</v>
      </c>
      <c r="F135" s="220" t="s">
        <v>177</v>
      </c>
      <c r="G135" s="221" t="s">
        <v>151</v>
      </c>
      <c r="H135" s="222">
        <v>2</v>
      </c>
      <c r="I135" s="223"/>
      <c r="J135" s="224">
        <f>ROUND(I135*H135,2)</f>
        <v>0</v>
      </c>
      <c r="K135" s="220" t="s">
        <v>1</v>
      </c>
      <c r="L135" s="225"/>
      <c r="M135" s="226" t="s">
        <v>1</v>
      </c>
      <c r="N135" s="227" t="s">
        <v>42</v>
      </c>
      <c r="O135" s="88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0" t="s">
        <v>152</v>
      </c>
      <c r="AT135" s="230" t="s">
        <v>148</v>
      </c>
      <c r="AU135" s="230" t="s">
        <v>84</v>
      </c>
      <c r="AY135" s="14" t="s">
        <v>147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4" t="s">
        <v>84</v>
      </c>
      <c r="BK135" s="231">
        <f>ROUND(I135*H135,2)</f>
        <v>0</v>
      </c>
      <c r="BL135" s="14" t="s">
        <v>152</v>
      </c>
      <c r="BM135" s="230" t="s">
        <v>178</v>
      </c>
    </row>
    <row r="136" s="2" customFormat="1" ht="16.5" customHeight="1">
      <c r="A136" s="35"/>
      <c r="B136" s="36"/>
      <c r="C136" s="237" t="s">
        <v>179</v>
      </c>
      <c r="D136" s="237" t="s">
        <v>165</v>
      </c>
      <c r="E136" s="238" t="s">
        <v>180</v>
      </c>
      <c r="F136" s="239" t="s">
        <v>181</v>
      </c>
      <c r="G136" s="240" t="s">
        <v>151</v>
      </c>
      <c r="H136" s="241">
        <v>2</v>
      </c>
      <c r="I136" s="242"/>
      <c r="J136" s="243">
        <f>ROUND(I136*H136,2)</f>
        <v>0</v>
      </c>
      <c r="K136" s="239" t="s">
        <v>168</v>
      </c>
      <c r="L136" s="41"/>
      <c r="M136" s="244" t="s">
        <v>1</v>
      </c>
      <c r="N136" s="245" t="s">
        <v>42</v>
      </c>
      <c r="O136" s="88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0" t="s">
        <v>169</v>
      </c>
      <c r="AT136" s="230" t="s">
        <v>165</v>
      </c>
      <c r="AU136" s="230" t="s">
        <v>84</v>
      </c>
      <c r="AY136" s="14" t="s">
        <v>147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4" t="s">
        <v>84</v>
      </c>
      <c r="BK136" s="231">
        <f>ROUND(I136*H136,2)</f>
        <v>0</v>
      </c>
      <c r="BL136" s="14" t="s">
        <v>169</v>
      </c>
      <c r="BM136" s="230" t="s">
        <v>182</v>
      </c>
    </row>
    <row r="137" s="2" customFormat="1" ht="21.75" customHeight="1">
      <c r="A137" s="35"/>
      <c r="B137" s="36"/>
      <c r="C137" s="237" t="s">
        <v>183</v>
      </c>
      <c r="D137" s="237" t="s">
        <v>165</v>
      </c>
      <c r="E137" s="238" t="s">
        <v>184</v>
      </c>
      <c r="F137" s="239" t="s">
        <v>185</v>
      </c>
      <c r="G137" s="240" t="s">
        <v>151</v>
      </c>
      <c r="H137" s="241">
        <v>1</v>
      </c>
      <c r="I137" s="242"/>
      <c r="J137" s="243">
        <f>ROUND(I137*H137,2)</f>
        <v>0</v>
      </c>
      <c r="K137" s="239" t="s">
        <v>168</v>
      </c>
      <c r="L137" s="41"/>
      <c r="M137" s="244" t="s">
        <v>1</v>
      </c>
      <c r="N137" s="245" t="s">
        <v>42</v>
      </c>
      <c r="O137" s="88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0" t="s">
        <v>169</v>
      </c>
      <c r="AT137" s="230" t="s">
        <v>165</v>
      </c>
      <c r="AU137" s="230" t="s">
        <v>84</v>
      </c>
      <c r="AY137" s="14" t="s">
        <v>147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4" t="s">
        <v>84</v>
      </c>
      <c r="BK137" s="231">
        <f>ROUND(I137*H137,2)</f>
        <v>0</v>
      </c>
      <c r="BL137" s="14" t="s">
        <v>169</v>
      </c>
      <c r="BM137" s="230" t="s">
        <v>186</v>
      </c>
    </row>
    <row r="138" s="2" customFormat="1" ht="33" customHeight="1">
      <c r="A138" s="35"/>
      <c r="B138" s="36"/>
      <c r="C138" s="237" t="s">
        <v>187</v>
      </c>
      <c r="D138" s="237" t="s">
        <v>165</v>
      </c>
      <c r="E138" s="238" t="s">
        <v>188</v>
      </c>
      <c r="F138" s="239" t="s">
        <v>189</v>
      </c>
      <c r="G138" s="240" t="s">
        <v>151</v>
      </c>
      <c r="H138" s="241">
        <v>2</v>
      </c>
      <c r="I138" s="242"/>
      <c r="J138" s="243">
        <f>ROUND(I138*H138,2)</f>
        <v>0</v>
      </c>
      <c r="K138" s="239" t="s">
        <v>168</v>
      </c>
      <c r="L138" s="41"/>
      <c r="M138" s="244" t="s">
        <v>1</v>
      </c>
      <c r="N138" s="245" t="s">
        <v>42</v>
      </c>
      <c r="O138" s="88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0" t="s">
        <v>169</v>
      </c>
      <c r="AT138" s="230" t="s">
        <v>165</v>
      </c>
      <c r="AU138" s="230" t="s">
        <v>84</v>
      </c>
      <c r="AY138" s="14" t="s">
        <v>147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4" t="s">
        <v>84</v>
      </c>
      <c r="BK138" s="231">
        <f>ROUND(I138*H138,2)</f>
        <v>0</v>
      </c>
      <c r="BL138" s="14" t="s">
        <v>169</v>
      </c>
      <c r="BM138" s="230" t="s">
        <v>190</v>
      </c>
    </row>
    <row r="139" s="2" customFormat="1" ht="44.25" customHeight="1">
      <c r="A139" s="35"/>
      <c r="B139" s="36"/>
      <c r="C139" s="218" t="s">
        <v>191</v>
      </c>
      <c r="D139" s="218" t="s">
        <v>148</v>
      </c>
      <c r="E139" s="219" t="s">
        <v>192</v>
      </c>
      <c r="F139" s="220" t="s">
        <v>193</v>
      </c>
      <c r="G139" s="221" t="s">
        <v>151</v>
      </c>
      <c r="H139" s="222">
        <v>1</v>
      </c>
      <c r="I139" s="223"/>
      <c r="J139" s="224">
        <f>ROUND(I139*H139,2)</f>
        <v>0</v>
      </c>
      <c r="K139" s="220" t="s">
        <v>168</v>
      </c>
      <c r="L139" s="225"/>
      <c r="M139" s="226" t="s">
        <v>1</v>
      </c>
      <c r="N139" s="227" t="s">
        <v>42</v>
      </c>
      <c r="O139" s="88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0" t="s">
        <v>152</v>
      </c>
      <c r="AT139" s="230" t="s">
        <v>148</v>
      </c>
      <c r="AU139" s="230" t="s">
        <v>84</v>
      </c>
      <c r="AY139" s="14" t="s">
        <v>147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4" t="s">
        <v>84</v>
      </c>
      <c r="BK139" s="231">
        <f>ROUND(I139*H139,2)</f>
        <v>0</v>
      </c>
      <c r="BL139" s="14" t="s">
        <v>152</v>
      </c>
      <c r="BM139" s="230" t="s">
        <v>194</v>
      </c>
    </row>
    <row r="140" s="2" customFormat="1" ht="33" customHeight="1">
      <c r="A140" s="35"/>
      <c r="B140" s="36"/>
      <c r="C140" s="237" t="s">
        <v>195</v>
      </c>
      <c r="D140" s="237" t="s">
        <v>165</v>
      </c>
      <c r="E140" s="238" t="s">
        <v>196</v>
      </c>
      <c r="F140" s="239" t="s">
        <v>197</v>
      </c>
      <c r="G140" s="240" t="s">
        <v>151</v>
      </c>
      <c r="H140" s="241">
        <v>2</v>
      </c>
      <c r="I140" s="242"/>
      <c r="J140" s="243">
        <f>ROUND(I140*H140,2)</f>
        <v>0</v>
      </c>
      <c r="K140" s="239" t="s">
        <v>168</v>
      </c>
      <c r="L140" s="41"/>
      <c r="M140" s="244" t="s">
        <v>1</v>
      </c>
      <c r="N140" s="245" t="s">
        <v>42</v>
      </c>
      <c r="O140" s="88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0" t="s">
        <v>169</v>
      </c>
      <c r="AT140" s="230" t="s">
        <v>165</v>
      </c>
      <c r="AU140" s="230" t="s">
        <v>84</v>
      </c>
      <c r="AY140" s="14" t="s">
        <v>147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4" t="s">
        <v>84</v>
      </c>
      <c r="BK140" s="231">
        <f>ROUND(I140*H140,2)</f>
        <v>0</v>
      </c>
      <c r="BL140" s="14" t="s">
        <v>169</v>
      </c>
      <c r="BM140" s="230" t="s">
        <v>198</v>
      </c>
    </row>
    <row r="141" s="2" customFormat="1" ht="33" customHeight="1">
      <c r="A141" s="35"/>
      <c r="B141" s="36"/>
      <c r="C141" s="218" t="s">
        <v>199</v>
      </c>
      <c r="D141" s="218" t="s">
        <v>148</v>
      </c>
      <c r="E141" s="219" t="s">
        <v>200</v>
      </c>
      <c r="F141" s="220" t="s">
        <v>201</v>
      </c>
      <c r="G141" s="221" t="s">
        <v>151</v>
      </c>
      <c r="H141" s="222">
        <v>1</v>
      </c>
      <c r="I141" s="223"/>
      <c r="J141" s="224">
        <f>ROUND(I141*H141,2)</f>
        <v>0</v>
      </c>
      <c r="K141" s="220" t="s">
        <v>168</v>
      </c>
      <c r="L141" s="225"/>
      <c r="M141" s="226" t="s">
        <v>1</v>
      </c>
      <c r="N141" s="227" t="s">
        <v>42</v>
      </c>
      <c r="O141" s="88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0" t="s">
        <v>152</v>
      </c>
      <c r="AT141" s="230" t="s">
        <v>148</v>
      </c>
      <c r="AU141" s="230" t="s">
        <v>84</v>
      </c>
      <c r="AY141" s="14" t="s">
        <v>147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4" t="s">
        <v>84</v>
      </c>
      <c r="BK141" s="231">
        <f>ROUND(I141*H141,2)</f>
        <v>0</v>
      </c>
      <c r="BL141" s="14" t="s">
        <v>152</v>
      </c>
      <c r="BM141" s="230" t="s">
        <v>202</v>
      </c>
    </row>
    <row r="142" s="2" customFormat="1" ht="24.15" customHeight="1">
      <c r="A142" s="35"/>
      <c r="B142" s="36"/>
      <c r="C142" s="237" t="s">
        <v>203</v>
      </c>
      <c r="D142" s="237" t="s">
        <v>165</v>
      </c>
      <c r="E142" s="238" t="s">
        <v>204</v>
      </c>
      <c r="F142" s="239" t="s">
        <v>205</v>
      </c>
      <c r="G142" s="240" t="s">
        <v>151</v>
      </c>
      <c r="H142" s="241">
        <v>4</v>
      </c>
      <c r="I142" s="242"/>
      <c r="J142" s="243">
        <f>ROUND(I142*H142,2)</f>
        <v>0</v>
      </c>
      <c r="K142" s="239" t="s">
        <v>168</v>
      </c>
      <c r="L142" s="41"/>
      <c r="M142" s="244" t="s">
        <v>1</v>
      </c>
      <c r="N142" s="245" t="s">
        <v>42</v>
      </c>
      <c r="O142" s="88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0" t="s">
        <v>169</v>
      </c>
      <c r="AT142" s="230" t="s">
        <v>165</v>
      </c>
      <c r="AU142" s="230" t="s">
        <v>84</v>
      </c>
      <c r="AY142" s="14" t="s">
        <v>147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4" t="s">
        <v>84</v>
      </c>
      <c r="BK142" s="231">
        <f>ROUND(I142*H142,2)</f>
        <v>0</v>
      </c>
      <c r="BL142" s="14" t="s">
        <v>169</v>
      </c>
      <c r="BM142" s="230" t="s">
        <v>206</v>
      </c>
    </row>
    <row r="143" s="2" customFormat="1" ht="33" customHeight="1">
      <c r="A143" s="35"/>
      <c r="B143" s="36"/>
      <c r="C143" s="218" t="s">
        <v>207</v>
      </c>
      <c r="D143" s="218" t="s">
        <v>148</v>
      </c>
      <c r="E143" s="219" t="s">
        <v>208</v>
      </c>
      <c r="F143" s="220" t="s">
        <v>209</v>
      </c>
      <c r="G143" s="221" t="s">
        <v>151</v>
      </c>
      <c r="H143" s="222">
        <v>1</v>
      </c>
      <c r="I143" s="223"/>
      <c r="J143" s="224">
        <f>ROUND(I143*H143,2)</f>
        <v>0</v>
      </c>
      <c r="K143" s="220" t="s">
        <v>168</v>
      </c>
      <c r="L143" s="225"/>
      <c r="M143" s="226" t="s">
        <v>1</v>
      </c>
      <c r="N143" s="227" t="s">
        <v>42</v>
      </c>
      <c r="O143" s="88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0" t="s">
        <v>152</v>
      </c>
      <c r="AT143" s="230" t="s">
        <v>148</v>
      </c>
      <c r="AU143" s="230" t="s">
        <v>84</v>
      </c>
      <c r="AY143" s="14" t="s">
        <v>147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4" t="s">
        <v>84</v>
      </c>
      <c r="BK143" s="231">
        <f>ROUND(I143*H143,2)</f>
        <v>0</v>
      </c>
      <c r="BL143" s="14" t="s">
        <v>152</v>
      </c>
      <c r="BM143" s="230" t="s">
        <v>210</v>
      </c>
    </row>
    <row r="144" s="2" customFormat="1" ht="49.05" customHeight="1">
      <c r="A144" s="35"/>
      <c r="B144" s="36"/>
      <c r="C144" s="218" t="s">
        <v>8</v>
      </c>
      <c r="D144" s="218" t="s">
        <v>148</v>
      </c>
      <c r="E144" s="219" t="s">
        <v>211</v>
      </c>
      <c r="F144" s="220" t="s">
        <v>212</v>
      </c>
      <c r="G144" s="221" t="s">
        <v>151</v>
      </c>
      <c r="H144" s="222">
        <v>3</v>
      </c>
      <c r="I144" s="223"/>
      <c r="J144" s="224">
        <f>ROUND(I144*H144,2)</f>
        <v>0</v>
      </c>
      <c r="K144" s="220" t="s">
        <v>1</v>
      </c>
      <c r="L144" s="225"/>
      <c r="M144" s="226" t="s">
        <v>1</v>
      </c>
      <c r="N144" s="227" t="s">
        <v>42</v>
      </c>
      <c r="O144" s="88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0" t="s">
        <v>152</v>
      </c>
      <c r="AT144" s="230" t="s">
        <v>148</v>
      </c>
      <c r="AU144" s="230" t="s">
        <v>84</v>
      </c>
      <c r="AY144" s="14" t="s">
        <v>147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4" t="s">
        <v>84</v>
      </c>
      <c r="BK144" s="231">
        <f>ROUND(I144*H144,2)</f>
        <v>0</v>
      </c>
      <c r="BL144" s="14" t="s">
        <v>152</v>
      </c>
      <c r="BM144" s="230" t="s">
        <v>213</v>
      </c>
    </row>
    <row r="145" s="2" customFormat="1" ht="37.8" customHeight="1">
      <c r="A145" s="35"/>
      <c r="B145" s="36"/>
      <c r="C145" s="218" t="s">
        <v>214</v>
      </c>
      <c r="D145" s="218" t="s">
        <v>148</v>
      </c>
      <c r="E145" s="219" t="s">
        <v>215</v>
      </c>
      <c r="F145" s="220" t="s">
        <v>216</v>
      </c>
      <c r="G145" s="221" t="s">
        <v>151</v>
      </c>
      <c r="H145" s="222">
        <v>1</v>
      </c>
      <c r="I145" s="223"/>
      <c r="J145" s="224">
        <f>ROUND(I145*H145,2)</f>
        <v>0</v>
      </c>
      <c r="K145" s="220" t="s">
        <v>168</v>
      </c>
      <c r="L145" s="225"/>
      <c r="M145" s="226" t="s">
        <v>1</v>
      </c>
      <c r="N145" s="227" t="s">
        <v>42</v>
      </c>
      <c r="O145" s="88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0" t="s">
        <v>152</v>
      </c>
      <c r="AT145" s="230" t="s">
        <v>148</v>
      </c>
      <c r="AU145" s="230" t="s">
        <v>84</v>
      </c>
      <c r="AY145" s="14" t="s">
        <v>147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4" t="s">
        <v>84</v>
      </c>
      <c r="BK145" s="231">
        <f>ROUND(I145*H145,2)</f>
        <v>0</v>
      </c>
      <c r="BL145" s="14" t="s">
        <v>152</v>
      </c>
      <c r="BM145" s="230" t="s">
        <v>217</v>
      </c>
    </row>
    <row r="146" s="2" customFormat="1">
      <c r="A146" s="35"/>
      <c r="B146" s="36"/>
      <c r="C146" s="37"/>
      <c r="D146" s="232" t="s">
        <v>154</v>
      </c>
      <c r="E146" s="37"/>
      <c r="F146" s="233" t="s">
        <v>218</v>
      </c>
      <c r="G146" s="37"/>
      <c r="H146" s="37"/>
      <c r="I146" s="234"/>
      <c r="J146" s="37"/>
      <c r="K146" s="37"/>
      <c r="L146" s="41"/>
      <c r="M146" s="235"/>
      <c r="N146" s="236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154</v>
      </c>
      <c r="AU146" s="14" t="s">
        <v>84</v>
      </c>
    </row>
    <row r="147" s="2" customFormat="1" ht="37.8" customHeight="1">
      <c r="A147" s="35"/>
      <c r="B147" s="36"/>
      <c r="C147" s="218" t="s">
        <v>219</v>
      </c>
      <c r="D147" s="218" t="s">
        <v>148</v>
      </c>
      <c r="E147" s="219" t="s">
        <v>220</v>
      </c>
      <c r="F147" s="220" t="s">
        <v>221</v>
      </c>
      <c r="G147" s="221" t="s">
        <v>151</v>
      </c>
      <c r="H147" s="222">
        <v>1</v>
      </c>
      <c r="I147" s="223"/>
      <c r="J147" s="224">
        <f>ROUND(I147*H147,2)</f>
        <v>0</v>
      </c>
      <c r="K147" s="220" t="s">
        <v>168</v>
      </c>
      <c r="L147" s="225"/>
      <c r="M147" s="226" t="s">
        <v>1</v>
      </c>
      <c r="N147" s="227" t="s">
        <v>42</v>
      </c>
      <c r="O147" s="88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0" t="s">
        <v>152</v>
      </c>
      <c r="AT147" s="230" t="s">
        <v>148</v>
      </c>
      <c r="AU147" s="230" t="s">
        <v>84</v>
      </c>
      <c r="AY147" s="14" t="s">
        <v>147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4" t="s">
        <v>84</v>
      </c>
      <c r="BK147" s="231">
        <f>ROUND(I147*H147,2)</f>
        <v>0</v>
      </c>
      <c r="BL147" s="14" t="s">
        <v>152</v>
      </c>
      <c r="BM147" s="230" t="s">
        <v>222</v>
      </c>
    </row>
    <row r="148" s="2" customFormat="1">
      <c r="A148" s="35"/>
      <c r="B148" s="36"/>
      <c r="C148" s="37"/>
      <c r="D148" s="232" t="s">
        <v>154</v>
      </c>
      <c r="E148" s="37"/>
      <c r="F148" s="233" t="s">
        <v>218</v>
      </c>
      <c r="G148" s="37"/>
      <c r="H148" s="37"/>
      <c r="I148" s="234"/>
      <c r="J148" s="37"/>
      <c r="K148" s="37"/>
      <c r="L148" s="41"/>
      <c r="M148" s="235"/>
      <c r="N148" s="236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154</v>
      </c>
      <c r="AU148" s="14" t="s">
        <v>84</v>
      </c>
    </row>
    <row r="149" s="2" customFormat="1" ht="33" customHeight="1">
      <c r="A149" s="35"/>
      <c r="B149" s="36"/>
      <c r="C149" s="218" t="s">
        <v>223</v>
      </c>
      <c r="D149" s="218" t="s">
        <v>148</v>
      </c>
      <c r="E149" s="219" t="s">
        <v>224</v>
      </c>
      <c r="F149" s="220" t="s">
        <v>225</v>
      </c>
      <c r="G149" s="221" t="s">
        <v>151</v>
      </c>
      <c r="H149" s="222">
        <v>4</v>
      </c>
      <c r="I149" s="223"/>
      <c r="J149" s="224">
        <f>ROUND(I149*H149,2)</f>
        <v>0</v>
      </c>
      <c r="K149" s="220" t="s">
        <v>158</v>
      </c>
      <c r="L149" s="225"/>
      <c r="M149" s="226" t="s">
        <v>1</v>
      </c>
      <c r="N149" s="227" t="s">
        <v>42</v>
      </c>
      <c r="O149" s="88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0" t="s">
        <v>152</v>
      </c>
      <c r="AT149" s="230" t="s">
        <v>148</v>
      </c>
      <c r="AU149" s="230" t="s">
        <v>84</v>
      </c>
      <c r="AY149" s="14" t="s">
        <v>147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4" t="s">
        <v>84</v>
      </c>
      <c r="BK149" s="231">
        <f>ROUND(I149*H149,2)</f>
        <v>0</v>
      </c>
      <c r="BL149" s="14" t="s">
        <v>152</v>
      </c>
      <c r="BM149" s="230" t="s">
        <v>226</v>
      </c>
    </row>
    <row r="150" s="2" customFormat="1">
      <c r="A150" s="35"/>
      <c r="B150" s="36"/>
      <c r="C150" s="37"/>
      <c r="D150" s="232" t="s">
        <v>154</v>
      </c>
      <c r="E150" s="37"/>
      <c r="F150" s="233" t="s">
        <v>227</v>
      </c>
      <c r="G150" s="37"/>
      <c r="H150" s="37"/>
      <c r="I150" s="234"/>
      <c r="J150" s="37"/>
      <c r="K150" s="37"/>
      <c r="L150" s="41"/>
      <c r="M150" s="235"/>
      <c r="N150" s="236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154</v>
      </c>
      <c r="AU150" s="14" t="s">
        <v>84</v>
      </c>
    </row>
    <row r="151" s="2" customFormat="1" ht="33" customHeight="1">
      <c r="A151" s="35"/>
      <c r="B151" s="36"/>
      <c r="C151" s="218" t="s">
        <v>228</v>
      </c>
      <c r="D151" s="218" t="s">
        <v>148</v>
      </c>
      <c r="E151" s="219" t="s">
        <v>229</v>
      </c>
      <c r="F151" s="220" t="s">
        <v>230</v>
      </c>
      <c r="G151" s="221" t="s">
        <v>151</v>
      </c>
      <c r="H151" s="222">
        <v>1</v>
      </c>
      <c r="I151" s="223"/>
      <c r="J151" s="224">
        <f>ROUND(I151*H151,2)</f>
        <v>0</v>
      </c>
      <c r="K151" s="220" t="s">
        <v>168</v>
      </c>
      <c r="L151" s="225"/>
      <c r="M151" s="226" t="s">
        <v>1</v>
      </c>
      <c r="N151" s="227" t="s">
        <v>42</v>
      </c>
      <c r="O151" s="88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0" t="s">
        <v>152</v>
      </c>
      <c r="AT151" s="230" t="s">
        <v>148</v>
      </c>
      <c r="AU151" s="230" t="s">
        <v>84</v>
      </c>
      <c r="AY151" s="14" t="s">
        <v>147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4" t="s">
        <v>84</v>
      </c>
      <c r="BK151" s="231">
        <f>ROUND(I151*H151,2)</f>
        <v>0</v>
      </c>
      <c r="BL151" s="14" t="s">
        <v>152</v>
      </c>
      <c r="BM151" s="230" t="s">
        <v>231</v>
      </c>
    </row>
    <row r="152" s="2" customFormat="1">
      <c r="A152" s="35"/>
      <c r="B152" s="36"/>
      <c r="C152" s="37"/>
      <c r="D152" s="232" t="s">
        <v>154</v>
      </c>
      <c r="E152" s="37"/>
      <c r="F152" s="233" t="s">
        <v>232</v>
      </c>
      <c r="G152" s="37"/>
      <c r="H152" s="37"/>
      <c r="I152" s="234"/>
      <c r="J152" s="37"/>
      <c r="K152" s="37"/>
      <c r="L152" s="41"/>
      <c r="M152" s="235"/>
      <c r="N152" s="236"/>
      <c r="O152" s="88"/>
      <c r="P152" s="88"/>
      <c r="Q152" s="88"/>
      <c r="R152" s="88"/>
      <c r="S152" s="88"/>
      <c r="T152" s="89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154</v>
      </c>
      <c r="AU152" s="14" t="s">
        <v>84</v>
      </c>
    </row>
    <row r="153" s="2" customFormat="1" ht="44.25" customHeight="1">
      <c r="A153" s="35"/>
      <c r="B153" s="36"/>
      <c r="C153" s="218" t="s">
        <v>233</v>
      </c>
      <c r="D153" s="218" t="s">
        <v>148</v>
      </c>
      <c r="E153" s="219" t="s">
        <v>234</v>
      </c>
      <c r="F153" s="220" t="s">
        <v>235</v>
      </c>
      <c r="G153" s="221" t="s">
        <v>151</v>
      </c>
      <c r="H153" s="222">
        <v>2</v>
      </c>
      <c r="I153" s="223"/>
      <c r="J153" s="224">
        <f>ROUND(I153*H153,2)</f>
        <v>0</v>
      </c>
      <c r="K153" s="220" t="s">
        <v>168</v>
      </c>
      <c r="L153" s="225"/>
      <c r="M153" s="226" t="s">
        <v>1</v>
      </c>
      <c r="N153" s="227" t="s">
        <v>42</v>
      </c>
      <c r="O153" s="88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0" t="s">
        <v>152</v>
      </c>
      <c r="AT153" s="230" t="s">
        <v>148</v>
      </c>
      <c r="AU153" s="230" t="s">
        <v>84</v>
      </c>
      <c r="AY153" s="14" t="s">
        <v>147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4" t="s">
        <v>84</v>
      </c>
      <c r="BK153" s="231">
        <f>ROUND(I153*H153,2)</f>
        <v>0</v>
      </c>
      <c r="BL153" s="14" t="s">
        <v>152</v>
      </c>
      <c r="BM153" s="230" t="s">
        <v>236</v>
      </c>
    </row>
    <row r="154" s="2" customFormat="1">
      <c r="A154" s="35"/>
      <c r="B154" s="36"/>
      <c r="C154" s="37"/>
      <c r="D154" s="232" t="s">
        <v>154</v>
      </c>
      <c r="E154" s="37"/>
      <c r="F154" s="233" t="s">
        <v>237</v>
      </c>
      <c r="G154" s="37"/>
      <c r="H154" s="37"/>
      <c r="I154" s="234"/>
      <c r="J154" s="37"/>
      <c r="K154" s="37"/>
      <c r="L154" s="41"/>
      <c r="M154" s="235"/>
      <c r="N154" s="236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154</v>
      </c>
      <c r="AU154" s="14" t="s">
        <v>84</v>
      </c>
    </row>
    <row r="155" s="2" customFormat="1" ht="24.15" customHeight="1">
      <c r="A155" s="35"/>
      <c r="B155" s="36"/>
      <c r="C155" s="218" t="s">
        <v>7</v>
      </c>
      <c r="D155" s="218" t="s">
        <v>148</v>
      </c>
      <c r="E155" s="219" t="s">
        <v>238</v>
      </c>
      <c r="F155" s="220" t="s">
        <v>239</v>
      </c>
      <c r="G155" s="221" t="s">
        <v>151</v>
      </c>
      <c r="H155" s="222">
        <v>3</v>
      </c>
      <c r="I155" s="223"/>
      <c r="J155" s="224">
        <f>ROUND(I155*H155,2)</f>
        <v>0</v>
      </c>
      <c r="K155" s="220" t="s">
        <v>168</v>
      </c>
      <c r="L155" s="225"/>
      <c r="M155" s="226" t="s">
        <v>1</v>
      </c>
      <c r="N155" s="227" t="s">
        <v>42</v>
      </c>
      <c r="O155" s="88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0" t="s">
        <v>152</v>
      </c>
      <c r="AT155" s="230" t="s">
        <v>148</v>
      </c>
      <c r="AU155" s="230" t="s">
        <v>84</v>
      </c>
      <c r="AY155" s="14" t="s">
        <v>147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4" t="s">
        <v>84</v>
      </c>
      <c r="BK155" s="231">
        <f>ROUND(I155*H155,2)</f>
        <v>0</v>
      </c>
      <c r="BL155" s="14" t="s">
        <v>152</v>
      </c>
      <c r="BM155" s="230" t="s">
        <v>240</v>
      </c>
    </row>
    <row r="156" s="2" customFormat="1">
      <c r="A156" s="35"/>
      <c r="B156" s="36"/>
      <c r="C156" s="37"/>
      <c r="D156" s="232" t="s">
        <v>154</v>
      </c>
      <c r="E156" s="37"/>
      <c r="F156" s="233" t="s">
        <v>241</v>
      </c>
      <c r="G156" s="37"/>
      <c r="H156" s="37"/>
      <c r="I156" s="234"/>
      <c r="J156" s="37"/>
      <c r="K156" s="37"/>
      <c r="L156" s="41"/>
      <c r="M156" s="235"/>
      <c r="N156" s="236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154</v>
      </c>
      <c r="AU156" s="14" t="s">
        <v>84</v>
      </c>
    </row>
    <row r="157" s="2" customFormat="1" ht="44.25" customHeight="1">
      <c r="A157" s="35"/>
      <c r="B157" s="36"/>
      <c r="C157" s="218" t="s">
        <v>242</v>
      </c>
      <c r="D157" s="218" t="s">
        <v>148</v>
      </c>
      <c r="E157" s="219" t="s">
        <v>243</v>
      </c>
      <c r="F157" s="220" t="s">
        <v>244</v>
      </c>
      <c r="G157" s="221" t="s">
        <v>151</v>
      </c>
      <c r="H157" s="222">
        <v>1</v>
      </c>
      <c r="I157" s="223"/>
      <c r="J157" s="224">
        <f>ROUND(I157*H157,2)</f>
        <v>0</v>
      </c>
      <c r="K157" s="220" t="s">
        <v>168</v>
      </c>
      <c r="L157" s="225"/>
      <c r="M157" s="226" t="s">
        <v>1</v>
      </c>
      <c r="N157" s="227" t="s">
        <v>42</v>
      </c>
      <c r="O157" s="88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0" t="s">
        <v>152</v>
      </c>
      <c r="AT157" s="230" t="s">
        <v>148</v>
      </c>
      <c r="AU157" s="230" t="s">
        <v>84</v>
      </c>
      <c r="AY157" s="14" t="s">
        <v>147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4" t="s">
        <v>84</v>
      </c>
      <c r="BK157" s="231">
        <f>ROUND(I157*H157,2)</f>
        <v>0</v>
      </c>
      <c r="BL157" s="14" t="s">
        <v>152</v>
      </c>
      <c r="BM157" s="230" t="s">
        <v>245</v>
      </c>
    </row>
    <row r="158" s="2" customFormat="1">
      <c r="A158" s="35"/>
      <c r="B158" s="36"/>
      <c r="C158" s="37"/>
      <c r="D158" s="232" t="s">
        <v>154</v>
      </c>
      <c r="E158" s="37"/>
      <c r="F158" s="233" t="s">
        <v>246</v>
      </c>
      <c r="G158" s="37"/>
      <c r="H158" s="37"/>
      <c r="I158" s="234"/>
      <c r="J158" s="37"/>
      <c r="K158" s="37"/>
      <c r="L158" s="41"/>
      <c r="M158" s="235"/>
      <c r="N158" s="236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154</v>
      </c>
      <c r="AU158" s="14" t="s">
        <v>84</v>
      </c>
    </row>
    <row r="159" s="2" customFormat="1" ht="33" customHeight="1">
      <c r="A159" s="35"/>
      <c r="B159" s="36"/>
      <c r="C159" s="237" t="s">
        <v>247</v>
      </c>
      <c r="D159" s="237" t="s">
        <v>165</v>
      </c>
      <c r="E159" s="238" t="s">
        <v>248</v>
      </c>
      <c r="F159" s="239" t="s">
        <v>249</v>
      </c>
      <c r="G159" s="240" t="s">
        <v>151</v>
      </c>
      <c r="H159" s="241">
        <v>6</v>
      </c>
      <c r="I159" s="242"/>
      <c r="J159" s="243">
        <f>ROUND(I159*H159,2)</f>
        <v>0</v>
      </c>
      <c r="K159" s="239" t="s">
        <v>168</v>
      </c>
      <c r="L159" s="41"/>
      <c r="M159" s="244" t="s">
        <v>1</v>
      </c>
      <c r="N159" s="245" t="s">
        <v>42</v>
      </c>
      <c r="O159" s="88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0" t="s">
        <v>169</v>
      </c>
      <c r="AT159" s="230" t="s">
        <v>165</v>
      </c>
      <c r="AU159" s="230" t="s">
        <v>84</v>
      </c>
      <c r="AY159" s="14" t="s">
        <v>147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4" t="s">
        <v>84</v>
      </c>
      <c r="BK159" s="231">
        <f>ROUND(I159*H159,2)</f>
        <v>0</v>
      </c>
      <c r="BL159" s="14" t="s">
        <v>169</v>
      </c>
      <c r="BM159" s="230" t="s">
        <v>250</v>
      </c>
    </row>
    <row r="160" s="2" customFormat="1" ht="101.25" customHeight="1">
      <c r="A160" s="35"/>
      <c r="B160" s="36"/>
      <c r="C160" s="237" t="s">
        <v>251</v>
      </c>
      <c r="D160" s="237" t="s">
        <v>165</v>
      </c>
      <c r="E160" s="238" t="s">
        <v>252</v>
      </c>
      <c r="F160" s="239" t="s">
        <v>253</v>
      </c>
      <c r="G160" s="240" t="s">
        <v>151</v>
      </c>
      <c r="H160" s="241">
        <v>1</v>
      </c>
      <c r="I160" s="242"/>
      <c r="J160" s="243">
        <f>ROUND(I160*H160,2)</f>
        <v>0</v>
      </c>
      <c r="K160" s="239" t="s">
        <v>168</v>
      </c>
      <c r="L160" s="41"/>
      <c r="M160" s="244" t="s">
        <v>1</v>
      </c>
      <c r="N160" s="245" t="s">
        <v>42</v>
      </c>
      <c r="O160" s="88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0" t="s">
        <v>169</v>
      </c>
      <c r="AT160" s="230" t="s">
        <v>165</v>
      </c>
      <c r="AU160" s="230" t="s">
        <v>84</v>
      </c>
      <c r="AY160" s="14" t="s">
        <v>147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4" t="s">
        <v>84</v>
      </c>
      <c r="BK160" s="231">
        <f>ROUND(I160*H160,2)</f>
        <v>0</v>
      </c>
      <c r="BL160" s="14" t="s">
        <v>169</v>
      </c>
      <c r="BM160" s="230" t="s">
        <v>254</v>
      </c>
    </row>
    <row r="161" s="2" customFormat="1" ht="44.25" customHeight="1">
      <c r="A161" s="35"/>
      <c r="B161" s="36"/>
      <c r="C161" s="237" t="s">
        <v>255</v>
      </c>
      <c r="D161" s="237" t="s">
        <v>165</v>
      </c>
      <c r="E161" s="238" t="s">
        <v>256</v>
      </c>
      <c r="F161" s="239" t="s">
        <v>257</v>
      </c>
      <c r="G161" s="240" t="s">
        <v>151</v>
      </c>
      <c r="H161" s="241">
        <v>1</v>
      </c>
      <c r="I161" s="242"/>
      <c r="J161" s="243">
        <f>ROUND(I161*H161,2)</f>
        <v>0</v>
      </c>
      <c r="K161" s="239" t="s">
        <v>168</v>
      </c>
      <c r="L161" s="41"/>
      <c r="M161" s="244" t="s">
        <v>1</v>
      </c>
      <c r="N161" s="245" t="s">
        <v>42</v>
      </c>
      <c r="O161" s="88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0" t="s">
        <v>169</v>
      </c>
      <c r="AT161" s="230" t="s">
        <v>165</v>
      </c>
      <c r="AU161" s="230" t="s">
        <v>84</v>
      </c>
      <c r="AY161" s="14" t="s">
        <v>147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4" t="s">
        <v>84</v>
      </c>
      <c r="BK161" s="231">
        <f>ROUND(I161*H161,2)</f>
        <v>0</v>
      </c>
      <c r="BL161" s="14" t="s">
        <v>169</v>
      </c>
      <c r="BM161" s="230" t="s">
        <v>258</v>
      </c>
    </row>
    <row r="162" s="2" customFormat="1" ht="55.5" customHeight="1">
      <c r="A162" s="35"/>
      <c r="B162" s="36"/>
      <c r="C162" s="218" t="s">
        <v>259</v>
      </c>
      <c r="D162" s="218" t="s">
        <v>148</v>
      </c>
      <c r="E162" s="219" t="s">
        <v>260</v>
      </c>
      <c r="F162" s="220" t="s">
        <v>261</v>
      </c>
      <c r="G162" s="221" t="s">
        <v>151</v>
      </c>
      <c r="H162" s="222">
        <v>1</v>
      </c>
      <c r="I162" s="223"/>
      <c r="J162" s="224">
        <f>ROUND(I162*H162,2)</f>
        <v>0</v>
      </c>
      <c r="K162" s="220" t="s">
        <v>168</v>
      </c>
      <c r="L162" s="225"/>
      <c r="M162" s="226" t="s">
        <v>1</v>
      </c>
      <c r="N162" s="227" t="s">
        <v>42</v>
      </c>
      <c r="O162" s="88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0" t="s">
        <v>152</v>
      </c>
      <c r="AT162" s="230" t="s">
        <v>148</v>
      </c>
      <c r="AU162" s="230" t="s">
        <v>84</v>
      </c>
      <c r="AY162" s="14" t="s">
        <v>147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4" t="s">
        <v>84</v>
      </c>
      <c r="BK162" s="231">
        <f>ROUND(I162*H162,2)</f>
        <v>0</v>
      </c>
      <c r="BL162" s="14" t="s">
        <v>152</v>
      </c>
      <c r="BM162" s="230" t="s">
        <v>262</v>
      </c>
    </row>
    <row r="163" s="2" customFormat="1" ht="24.15" customHeight="1">
      <c r="A163" s="35"/>
      <c r="B163" s="36"/>
      <c r="C163" s="237" t="s">
        <v>263</v>
      </c>
      <c r="D163" s="237" t="s">
        <v>165</v>
      </c>
      <c r="E163" s="238" t="s">
        <v>264</v>
      </c>
      <c r="F163" s="239" t="s">
        <v>265</v>
      </c>
      <c r="G163" s="240" t="s">
        <v>151</v>
      </c>
      <c r="H163" s="241">
        <v>1</v>
      </c>
      <c r="I163" s="242"/>
      <c r="J163" s="243">
        <f>ROUND(I163*H163,2)</f>
        <v>0</v>
      </c>
      <c r="K163" s="239" t="s">
        <v>168</v>
      </c>
      <c r="L163" s="41"/>
      <c r="M163" s="244" t="s">
        <v>1</v>
      </c>
      <c r="N163" s="245" t="s">
        <v>42</v>
      </c>
      <c r="O163" s="88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0" t="s">
        <v>169</v>
      </c>
      <c r="AT163" s="230" t="s">
        <v>165</v>
      </c>
      <c r="AU163" s="230" t="s">
        <v>84</v>
      </c>
      <c r="AY163" s="14" t="s">
        <v>147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4" t="s">
        <v>84</v>
      </c>
      <c r="BK163" s="231">
        <f>ROUND(I163*H163,2)</f>
        <v>0</v>
      </c>
      <c r="BL163" s="14" t="s">
        <v>169</v>
      </c>
      <c r="BM163" s="230" t="s">
        <v>266</v>
      </c>
    </row>
    <row r="164" s="2" customFormat="1" ht="33" customHeight="1">
      <c r="A164" s="35"/>
      <c r="B164" s="36"/>
      <c r="C164" s="218" t="s">
        <v>267</v>
      </c>
      <c r="D164" s="218" t="s">
        <v>148</v>
      </c>
      <c r="E164" s="219" t="s">
        <v>268</v>
      </c>
      <c r="F164" s="220" t="s">
        <v>269</v>
      </c>
      <c r="G164" s="221" t="s">
        <v>151</v>
      </c>
      <c r="H164" s="222">
        <v>1</v>
      </c>
      <c r="I164" s="223"/>
      <c r="J164" s="224">
        <f>ROUND(I164*H164,2)</f>
        <v>0</v>
      </c>
      <c r="K164" s="220" t="s">
        <v>168</v>
      </c>
      <c r="L164" s="225"/>
      <c r="M164" s="226" t="s">
        <v>1</v>
      </c>
      <c r="N164" s="227" t="s">
        <v>42</v>
      </c>
      <c r="O164" s="88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0" t="s">
        <v>152</v>
      </c>
      <c r="AT164" s="230" t="s">
        <v>148</v>
      </c>
      <c r="AU164" s="230" t="s">
        <v>84</v>
      </c>
      <c r="AY164" s="14" t="s">
        <v>147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4" t="s">
        <v>84</v>
      </c>
      <c r="BK164" s="231">
        <f>ROUND(I164*H164,2)</f>
        <v>0</v>
      </c>
      <c r="BL164" s="14" t="s">
        <v>152</v>
      </c>
      <c r="BM164" s="230" t="s">
        <v>270</v>
      </c>
    </row>
    <row r="165" s="2" customFormat="1" ht="37.8" customHeight="1">
      <c r="A165" s="35"/>
      <c r="B165" s="36"/>
      <c r="C165" s="218" t="s">
        <v>271</v>
      </c>
      <c r="D165" s="218" t="s">
        <v>148</v>
      </c>
      <c r="E165" s="219" t="s">
        <v>272</v>
      </c>
      <c r="F165" s="220" t="s">
        <v>273</v>
      </c>
      <c r="G165" s="221" t="s">
        <v>151</v>
      </c>
      <c r="H165" s="222">
        <v>1</v>
      </c>
      <c r="I165" s="223"/>
      <c r="J165" s="224">
        <f>ROUND(I165*H165,2)</f>
        <v>0</v>
      </c>
      <c r="K165" s="220" t="s">
        <v>168</v>
      </c>
      <c r="L165" s="225"/>
      <c r="M165" s="226" t="s">
        <v>1</v>
      </c>
      <c r="N165" s="227" t="s">
        <v>42</v>
      </c>
      <c r="O165" s="88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0" t="s">
        <v>152</v>
      </c>
      <c r="AT165" s="230" t="s">
        <v>148</v>
      </c>
      <c r="AU165" s="230" t="s">
        <v>84</v>
      </c>
      <c r="AY165" s="14" t="s">
        <v>147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4" t="s">
        <v>84</v>
      </c>
      <c r="BK165" s="231">
        <f>ROUND(I165*H165,2)</f>
        <v>0</v>
      </c>
      <c r="BL165" s="14" t="s">
        <v>152</v>
      </c>
      <c r="BM165" s="230" t="s">
        <v>274</v>
      </c>
    </row>
    <row r="166" s="2" customFormat="1" ht="66.75" customHeight="1">
      <c r="A166" s="35"/>
      <c r="B166" s="36"/>
      <c r="C166" s="218" t="s">
        <v>275</v>
      </c>
      <c r="D166" s="218" t="s">
        <v>148</v>
      </c>
      <c r="E166" s="219" t="s">
        <v>276</v>
      </c>
      <c r="F166" s="220" t="s">
        <v>277</v>
      </c>
      <c r="G166" s="221" t="s">
        <v>151</v>
      </c>
      <c r="H166" s="222">
        <v>4</v>
      </c>
      <c r="I166" s="223"/>
      <c r="J166" s="224">
        <f>ROUND(I166*H166,2)</f>
        <v>0</v>
      </c>
      <c r="K166" s="220" t="s">
        <v>168</v>
      </c>
      <c r="L166" s="225"/>
      <c r="M166" s="226" t="s">
        <v>1</v>
      </c>
      <c r="N166" s="227" t="s">
        <v>42</v>
      </c>
      <c r="O166" s="88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0" t="s">
        <v>152</v>
      </c>
      <c r="AT166" s="230" t="s">
        <v>148</v>
      </c>
      <c r="AU166" s="230" t="s">
        <v>84</v>
      </c>
      <c r="AY166" s="14" t="s">
        <v>147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4" t="s">
        <v>84</v>
      </c>
      <c r="BK166" s="231">
        <f>ROUND(I166*H166,2)</f>
        <v>0</v>
      </c>
      <c r="BL166" s="14" t="s">
        <v>152</v>
      </c>
      <c r="BM166" s="230" t="s">
        <v>278</v>
      </c>
    </row>
    <row r="167" s="2" customFormat="1" ht="44.25" customHeight="1">
      <c r="A167" s="35"/>
      <c r="B167" s="36"/>
      <c r="C167" s="237" t="s">
        <v>279</v>
      </c>
      <c r="D167" s="237" t="s">
        <v>165</v>
      </c>
      <c r="E167" s="238" t="s">
        <v>280</v>
      </c>
      <c r="F167" s="239" t="s">
        <v>281</v>
      </c>
      <c r="G167" s="240" t="s">
        <v>151</v>
      </c>
      <c r="H167" s="241">
        <v>1</v>
      </c>
      <c r="I167" s="242"/>
      <c r="J167" s="243">
        <f>ROUND(I167*H167,2)</f>
        <v>0</v>
      </c>
      <c r="K167" s="239" t="s">
        <v>168</v>
      </c>
      <c r="L167" s="41"/>
      <c r="M167" s="244" t="s">
        <v>1</v>
      </c>
      <c r="N167" s="245" t="s">
        <v>42</v>
      </c>
      <c r="O167" s="88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0" t="s">
        <v>169</v>
      </c>
      <c r="AT167" s="230" t="s">
        <v>165</v>
      </c>
      <c r="AU167" s="230" t="s">
        <v>84</v>
      </c>
      <c r="AY167" s="14" t="s">
        <v>147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4" t="s">
        <v>84</v>
      </c>
      <c r="BK167" s="231">
        <f>ROUND(I167*H167,2)</f>
        <v>0</v>
      </c>
      <c r="BL167" s="14" t="s">
        <v>169</v>
      </c>
      <c r="BM167" s="230" t="s">
        <v>282</v>
      </c>
    </row>
    <row r="168" s="2" customFormat="1" ht="24.15" customHeight="1">
      <c r="A168" s="35"/>
      <c r="B168" s="36"/>
      <c r="C168" s="218" t="s">
        <v>283</v>
      </c>
      <c r="D168" s="218" t="s">
        <v>148</v>
      </c>
      <c r="E168" s="219" t="s">
        <v>284</v>
      </c>
      <c r="F168" s="220" t="s">
        <v>285</v>
      </c>
      <c r="G168" s="221" t="s">
        <v>151</v>
      </c>
      <c r="H168" s="222">
        <v>1</v>
      </c>
      <c r="I168" s="223"/>
      <c r="J168" s="224">
        <f>ROUND(I168*H168,2)</f>
        <v>0</v>
      </c>
      <c r="K168" s="220" t="s">
        <v>168</v>
      </c>
      <c r="L168" s="225"/>
      <c r="M168" s="226" t="s">
        <v>1</v>
      </c>
      <c r="N168" s="227" t="s">
        <v>42</v>
      </c>
      <c r="O168" s="88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0" t="s">
        <v>152</v>
      </c>
      <c r="AT168" s="230" t="s">
        <v>148</v>
      </c>
      <c r="AU168" s="230" t="s">
        <v>84</v>
      </c>
      <c r="AY168" s="14" t="s">
        <v>147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4" t="s">
        <v>84</v>
      </c>
      <c r="BK168" s="231">
        <f>ROUND(I168*H168,2)</f>
        <v>0</v>
      </c>
      <c r="BL168" s="14" t="s">
        <v>152</v>
      </c>
      <c r="BM168" s="230" t="s">
        <v>286</v>
      </c>
    </row>
    <row r="169" s="2" customFormat="1" ht="21.75" customHeight="1">
      <c r="A169" s="35"/>
      <c r="B169" s="36"/>
      <c r="C169" s="218" t="s">
        <v>287</v>
      </c>
      <c r="D169" s="218" t="s">
        <v>148</v>
      </c>
      <c r="E169" s="219" t="s">
        <v>288</v>
      </c>
      <c r="F169" s="220" t="s">
        <v>289</v>
      </c>
      <c r="G169" s="221" t="s">
        <v>151</v>
      </c>
      <c r="H169" s="222">
        <v>1</v>
      </c>
      <c r="I169" s="223"/>
      <c r="J169" s="224">
        <f>ROUND(I169*H169,2)</f>
        <v>0</v>
      </c>
      <c r="K169" s="220" t="s">
        <v>168</v>
      </c>
      <c r="L169" s="225"/>
      <c r="M169" s="226" t="s">
        <v>1</v>
      </c>
      <c r="N169" s="227" t="s">
        <v>42</v>
      </c>
      <c r="O169" s="88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0" t="s">
        <v>290</v>
      </c>
      <c r="AT169" s="230" t="s">
        <v>148</v>
      </c>
      <c r="AU169" s="230" t="s">
        <v>84</v>
      </c>
      <c r="AY169" s="14" t="s">
        <v>147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4" t="s">
        <v>84</v>
      </c>
      <c r="BK169" s="231">
        <f>ROUND(I169*H169,2)</f>
        <v>0</v>
      </c>
      <c r="BL169" s="14" t="s">
        <v>169</v>
      </c>
      <c r="BM169" s="230" t="s">
        <v>291</v>
      </c>
    </row>
    <row r="170" s="2" customFormat="1" ht="66.75" customHeight="1">
      <c r="A170" s="35"/>
      <c r="B170" s="36"/>
      <c r="C170" s="237" t="s">
        <v>292</v>
      </c>
      <c r="D170" s="237" t="s">
        <v>165</v>
      </c>
      <c r="E170" s="238" t="s">
        <v>293</v>
      </c>
      <c r="F170" s="239" t="s">
        <v>294</v>
      </c>
      <c r="G170" s="240" t="s">
        <v>151</v>
      </c>
      <c r="H170" s="241">
        <v>1</v>
      </c>
      <c r="I170" s="242"/>
      <c r="J170" s="243">
        <f>ROUND(I170*H170,2)</f>
        <v>0</v>
      </c>
      <c r="K170" s="239" t="s">
        <v>295</v>
      </c>
      <c r="L170" s="41"/>
      <c r="M170" s="244" t="s">
        <v>1</v>
      </c>
      <c r="N170" s="245" t="s">
        <v>42</v>
      </c>
      <c r="O170" s="88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0" t="s">
        <v>169</v>
      </c>
      <c r="AT170" s="230" t="s">
        <v>165</v>
      </c>
      <c r="AU170" s="230" t="s">
        <v>84</v>
      </c>
      <c r="AY170" s="14" t="s">
        <v>147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4" t="s">
        <v>84</v>
      </c>
      <c r="BK170" s="231">
        <f>ROUND(I170*H170,2)</f>
        <v>0</v>
      </c>
      <c r="BL170" s="14" t="s">
        <v>169</v>
      </c>
      <c r="BM170" s="230" t="s">
        <v>296</v>
      </c>
    </row>
    <row r="171" s="2" customFormat="1" ht="24.15" customHeight="1">
      <c r="A171" s="35"/>
      <c r="B171" s="36"/>
      <c r="C171" s="237" t="s">
        <v>297</v>
      </c>
      <c r="D171" s="237" t="s">
        <v>165</v>
      </c>
      <c r="E171" s="238" t="s">
        <v>298</v>
      </c>
      <c r="F171" s="239" t="s">
        <v>299</v>
      </c>
      <c r="G171" s="240" t="s">
        <v>151</v>
      </c>
      <c r="H171" s="241">
        <v>2</v>
      </c>
      <c r="I171" s="242"/>
      <c r="J171" s="243">
        <f>ROUND(I171*H171,2)</f>
        <v>0</v>
      </c>
      <c r="K171" s="239" t="s">
        <v>295</v>
      </c>
      <c r="L171" s="41"/>
      <c r="M171" s="244" t="s">
        <v>1</v>
      </c>
      <c r="N171" s="245" t="s">
        <v>42</v>
      </c>
      <c r="O171" s="88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0" t="s">
        <v>169</v>
      </c>
      <c r="AT171" s="230" t="s">
        <v>165</v>
      </c>
      <c r="AU171" s="230" t="s">
        <v>84</v>
      </c>
      <c r="AY171" s="14" t="s">
        <v>147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4" t="s">
        <v>84</v>
      </c>
      <c r="BK171" s="231">
        <f>ROUND(I171*H171,2)</f>
        <v>0</v>
      </c>
      <c r="BL171" s="14" t="s">
        <v>169</v>
      </c>
      <c r="BM171" s="230" t="s">
        <v>300</v>
      </c>
    </row>
    <row r="172" s="2" customFormat="1" ht="78" customHeight="1">
      <c r="A172" s="35"/>
      <c r="B172" s="36"/>
      <c r="C172" s="237" t="s">
        <v>301</v>
      </c>
      <c r="D172" s="237" t="s">
        <v>165</v>
      </c>
      <c r="E172" s="238" t="s">
        <v>302</v>
      </c>
      <c r="F172" s="239" t="s">
        <v>303</v>
      </c>
      <c r="G172" s="240" t="s">
        <v>151</v>
      </c>
      <c r="H172" s="241">
        <v>1</v>
      </c>
      <c r="I172" s="242"/>
      <c r="J172" s="243">
        <f>ROUND(I172*H172,2)</f>
        <v>0</v>
      </c>
      <c r="K172" s="239" t="s">
        <v>168</v>
      </c>
      <c r="L172" s="41"/>
      <c r="M172" s="244" t="s">
        <v>1</v>
      </c>
      <c r="N172" s="245" t="s">
        <v>42</v>
      </c>
      <c r="O172" s="88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0" t="s">
        <v>169</v>
      </c>
      <c r="AT172" s="230" t="s">
        <v>165</v>
      </c>
      <c r="AU172" s="230" t="s">
        <v>84</v>
      </c>
      <c r="AY172" s="14" t="s">
        <v>147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4" t="s">
        <v>84</v>
      </c>
      <c r="BK172" s="231">
        <f>ROUND(I172*H172,2)</f>
        <v>0</v>
      </c>
      <c r="BL172" s="14" t="s">
        <v>169</v>
      </c>
      <c r="BM172" s="230" t="s">
        <v>304</v>
      </c>
    </row>
    <row r="173" s="2" customFormat="1" ht="55.5" customHeight="1">
      <c r="A173" s="35"/>
      <c r="B173" s="36"/>
      <c r="C173" s="237" t="s">
        <v>305</v>
      </c>
      <c r="D173" s="237" t="s">
        <v>165</v>
      </c>
      <c r="E173" s="238" t="s">
        <v>306</v>
      </c>
      <c r="F173" s="239" t="s">
        <v>307</v>
      </c>
      <c r="G173" s="240" t="s">
        <v>151</v>
      </c>
      <c r="H173" s="241">
        <v>2</v>
      </c>
      <c r="I173" s="242"/>
      <c r="J173" s="243">
        <f>ROUND(I173*H173,2)</f>
        <v>0</v>
      </c>
      <c r="K173" s="239" t="s">
        <v>168</v>
      </c>
      <c r="L173" s="41"/>
      <c r="M173" s="244" t="s">
        <v>1</v>
      </c>
      <c r="N173" s="245" t="s">
        <v>42</v>
      </c>
      <c r="O173" s="88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0" t="s">
        <v>169</v>
      </c>
      <c r="AT173" s="230" t="s">
        <v>165</v>
      </c>
      <c r="AU173" s="230" t="s">
        <v>84</v>
      </c>
      <c r="AY173" s="14" t="s">
        <v>147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4" t="s">
        <v>84</v>
      </c>
      <c r="BK173" s="231">
        <f>ROUND(I173*H173,2)</f>
        <v>0</v>
      </c>
      <c r="BL173" s="14" t="s">
        <v>169</v>
      </c>
      <c r="BM173" s="230" t="s">
        <v>308</v>
      </c>
    </row>
    <row r="174" s="2" customFormat="1" ht="55.5" customHeight="1">
      <c r="A174" s="35"/>
      <c r="B174" s="36"/>
      <c r="C174" s="237" t="s">
        <v>309</v>
      </c>
      <c r="D174" s="237" t="s">
        <v>165</v>
      </c>
      <c r="E174" s="238" t="s">
        <v>310</v>
      </c>
      <c r="F174" s="239" t="s">
        <v>311</v>
      </c>
      <c r="G174" s="240" t="s">
        <v>151</v>
      </c>
      <c r="H174" s="241">
        <v>2</v>
      </c>
      <c r="I174" s="242"/>
      <c r="J174" s="243">
        <f>ROUND(I174*H174,2)</f>
        <v>0</v>
      </c>
      <c r="K174" s="239" t="s">
        <v>168</v>
      </c>
      <c r="L174" s="41"/>
      <c r="M174" s="244" t="s">
        <v>1</v>
      </c>
      <c r="N174" s="245" t="s">
        <v>42</v>
      </c>
      <c r="O174" s="88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0" t="s">
        <v>169</v>
      </c>
      <c r="AT174" s="230" t="s">
        <v>165</v>
      </c>
      <c r="AU174" s="230" t="s">
        <v>84</v>
      </c>
      <c r="AY174" s="14" t="s">
        <v>147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4" t="s">
        <v>84</v>
      </c>
      <c r="BK174" s="231">
        <f>ROUND(I174*H174,2)</f>
        <v>0</v>
      </c>
      <c r="BL174" s="14" t="s">
        <v>169</v>
      </c>
      <c r="BM174" s="230" t="s">
        <v>312</v>
      </c>
    </row>
    <row r="175" s="2" customFormat="1" ht="37.8" customHeight="1">
      <c r="A175" s="35"/>
      <c r="B175" s="36"/>
      <c r="C175" s="237" t="s">
        <v>313</v>
      </c>
      <c r="D175" s="237" t="s">
        <v>165</v>
      </c>
      <c r="E175" s="238" t="s">
        <v>314</v>
      </c>
      <c r="F175" s="239" t="s">
        <v>315</v>
      </c>
      <c r="G175" s="240" t="s">
        <v>151</v>
      </c>
      <c r="H175" s="241">
        <v>1</v>
      </c>
      <c r="I175" s="242"/>
      <c r="J175" s="243">
        <f>ROUND(I175*H175,2)</f>
        <v>0</v>
      </c>
      <c r="K175" s="239" t="s">
        <v>168</v>
      </c>
      <c r="L175" s="41"/>
      <c r="M175" s="244" t="s">
        <v>1</v>
      </c>
      <c r="N175" s="245" t="s">
        <v>42</v>
      </c>
      <c r="O175" s="88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0" t="s">
        <v>169</v>
      </c>
      <c r="AT175" s="230" t="s">
        <v>165</v>
      </c>
      <c r="AU175" s="230" t="s">
        <v>84</v>
      </c>
      <c r="AY175" s="14" t="s">
        <v>147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4" t="s">
        <v>84</v>
      </c>
      <c r="BK175" s="231">
        <f>ROUND(I175*H175,2)</f>
        <v>0</v>
      </c>
      <c r="BL175" s="14" t="s">
        <v>169</v>
      </c>
      <c r="BM175" s="230" t="s">
        <v>316</v>
      </c>
    </row>
    <row r="176" s="2" customFormat="1" ht="16.5" customHeight="1">
      <c r="A176" s="35"/>
      <c r="B176" s="36"/>
      <c r="C176" s="237" t="s">
        <v>317</v>
      </c>
      <c r="D176" s="237" t="s">
        <v>165</v>
      </c>
      <c r="E176" s="238" t="s">
        <v>318</v>
      </c>
      <c r="F176" s="239" t="s">
        <v>319</v>
      </c>
      <c r="G176" s="240" t="s">
        <v>320</v>
      </c>
      <c r="H176" s="241">
        <v>140</v>
      </c>
      <c r="I176" s="242"/>
      <c r="J176" s="243">
        <f>ROUND(I176*H176,2)</f>
        <v>0</v>
      </c>
      <c r="K176" s="239" t="s">
        <v>168</v>
      </c>
      <c r="L176" s="41"/>
      <c r="M176" s="244" t="s">
        <v>1</v>
      </c>
      <c r="N176" s="245" t="s">
        <v>42</v>
      </c>
      <c r="O176" s="88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0" t="s">
        <v>169</v>
      </c>
      <c r="AT176" s="230" t="s">
        <v>165</v>
      </c>
      <c r="AU176" s="230" t="s">
        <v>84</v>
      </c>
      <c r="AY176" s="14" t="s">
        <v>147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4" t="s">
        <v>84</v>
      </c>
      <c r="BK176" s="231">
        <f>ROUND(I176*H176,2)</f>
        <v>0</v>
      </c>
      <c r="BL176" s="14" t="s">
        <v>169</v>
      </c>
      <c r="BM176" s="230" t="s">
        <v>321</v>
      </c>
    </row>
    <row r="177" s="2" customFormat="1">
      <c r="A177" s="35"/>
      <c r="B177" s="36"/>
      <c r="C177" s="37"/>
      <c r="D177" s="232" t="s">
        <v>154</v>
      </c>
      <c r="E177" s="37"/>
      <c r="F177" s="233" t="s">
        <v>322</v>
      </c>
      <c r="G177" s="37"/>
      <c r="H177" s="37"/>
      <c r="I177" s="234"/>
      <c r="J177" s="37"/>
      <c r="K177" s="37"/>
      <c r="L177" s="41"/>
      <c r="M177" s="235"/>
      <c r="N177" s="236"/>
      <c r="O177" s="88"/>
      <c r="P177" s="88"/>
      <c r="Q177" s="88"/>
      <c r="R177" s="88"/>
      <c r="S177" s="88"/>
      <c r="T177" s="89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154</v>
      </c>
      <c r="AU177" s="14" t="s">
        <v>84</v>
      </c>
    </row>
    <row r="178" s="2" customFormat="1" ht="16.5" customHeight="1">
      <c r="A178" s="35"/>
      <c r="B178" s="36"/>
      <c r="C178" s="237" t="s">
        <v>323</v>
      </c>
      <c r="D178" s="237" t="s">
        <v>165</v>
      </c>
      <c r="E178" s="238" t="s">
        <v>324</v>
      </c>
      <c r="F178" s="239" t="s">
        <v>325</v>
      </c>
      <c r="G178" s="240" t="s">
        <v>320</v>
      </c>
      <c r="H178" s="241">
        <v>460</v>
      </c>
      <c r="I178" s="242"/>
      <c r="J178" s="243">
        <f>ROUND(I178*H178,2)</f>
        <v>0</v>
      </c>
      <c r="K178" s="239" t="s">
        <v>168</v>
      </c>
      <c r="L178" s="41"/>
      <c r="M178" s="244" t="s">
        <v>1</v>
      </c>
      <c r="N178" s="245" t="s">
        <v>42</v>
      </c>
      <c r="O178" s="88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0" t="s">
        <v>169</v>
      </c>
      <c r="AT178" s="230" t="s">
        <v>165</v>
      </c>
      <c r="AU178" s="230" t="s">
        <v>84</v>
      </c>
      <c r="AY178" s="14" t="s">
        <v>147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4" t="s">
        <v>84</v>
      </c>
      <c r="BK178" s="231">
        <f>ROUND(I178*H178,2)</f>
        <v>0</v>
      </c>
      <c r="BL178" s="14" t="s">
        <v>169</v>
      </c>
      <c r="BM178" s="230" t="s">
        <v>326</v>
      </c>
    </row>
    <row r="179" s="2" customFormat="1">
      <c r="A179" s="35"/>
      <c r="B179" s="36"/>
      <c r="C179" s="37"/>
      <c r="D179" s="232" t="s">
        <v>154</v>
      </c>
      <c r="E179" s="37"/>
      <c r="F179" s="233" t="s">
        <v>322</v>
      </c>
      <c r="G179" s="37"/>
      <c r="H179" s="37"/>
      <c r="I179" s="234"/>
      <c r="J179" s="37"/>
      <c r="K179" s="37"/>
      <c r="L179" s="41"/>
      <c r="M179" s="235"/>
      <c r="N179" s="236"/>
      <c r="O179" s="88"/>
      <c r="P179" s="88"/>
      <c r="Q179" s="88"/>
      <c r="R179" s="88"/>
      <c r="S179" s="88"/>
      <c r="T179" s="89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154</v>
      </c>
      <c r="AU179" s="14" t="s">
        <v>84</v>
      </c>
    </row>
    <row r="180" s="2" customFormat="1" ht="78" customHeight="1">
      <c r="A180" s="35"/>
      <c r="B180" s="36"/>
      <c r="C180" s="237" t="s">
        <v>327</v>
      </c>
      <c r="D180" s="237" t="s">
        <v>165</v>
      </c>
      <c r="E180" s="238" t="s">
        <v>328</v>
      </c>
      <c r="F180" s="239" t="s">
        <v>329</v>
      </c>
      <c r="G180" s="240" t="s">
        <v>151</v>
      </c>
      <c r="H180" s="241">
        <v>2</v>
      </c>
      <c r="I180" s="242"/>
      <c r="J180" s="243">
        <f>ROUND(I180*H180,2)</f>
        <v>0</v>
      </c>
      <c r="K180" s="239" t="s">
        <v>168</v>
      </c>
      <c r="L180" s="41"/>
      <c r="M180" s="244" t="s">
        <v>1</v>
      </c>
      <c r="N180" s="245" t="s">
        <v>42</v>
      </c>
      <c r="O180" s="88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0" t="s">
        <v>169</v>
      </c>
      <c r="AT180" s="230" t="s">
        <v>165</v>
      </c>
      <c r="AU180" s="230" t="s">
        <v>84</v>
      </c>
      <c r="AY180" s="14" t="s">
        <v>147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4" t="s">
        <v>84</v>
      </c>
      <c r="BK180" s="231">
        <f>ROUND(I180*H180,2)</f>
        <v>0</v>
      </c>
      <c r="BL180" s="14" t="s">
        <v>169</v>
      </c>
      <c r="BM180" s="230" t="s">
        <v>330</v>
      </c>
    </row>
    <row r="181" s="2" customFormat="1" ht="76.35" customHeight="1">
      <c r="A181" s="35"/>
      <c r="B181" s="36"/>
      <c r="C181" s="237" t="s">
        <v>331</v>
      </c>
      <c r="D181" s="237" t="s">
        <v>165</v>
      </c>
      <c r="E181" s="238" t="s">
        <v>332</v>
      </c>
      <c r="F181" s="239" t="s">
        <v>333</v>
      </c>
      <c r="G181" s="240" t="s">
        <v>151</v>
      </c>
      <c r="H181" s="241">
        <v>1</v>
      </c>
      <c r="I181" s="242"/>
      <c r="J181" s="243">
        <f>ROUND(I181*H181,2)</f>
        <v>0</v>
      </c>
      <c r="K181" s="239" t="s">
        <v>168</v>
      </c>
      <c r="L181" s="41"/>
      <c r="M181" s="244" t="s">
        <v>1</v>
      </c>
      <c r="N181" s="245" t="s">
        <v>42</v>
      </c>
      <c r="O181" s="88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0" t="s">
        <v>169</v>
      </c>
      <c r="AT181" s="230" t="s">
        <v>165</v>
      </c>
      <c r="AU181" s="230" t="s">
        <v>84</v>
      </c>
      <c r="AY181" s="14" t="s">
        <v>147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4" t="s">
        <v>84</v>
      </c>
      <c r="BK181" s="231">
        <f>ROUND(I181*H181,2)</f>
        <v>0</v>
      </c>
      <c r="BL181" s="14" t="s">
        <v>169</v>
      </c>
      <c r="BM181" s="230" t="s">
        <v>334</v>
      </c>
    </row>
    <row r="182" s="2" customFormat="1" ht="16.5" customHeight="1">
      <c r="A182" s="35"/>
      <c r="B182" s="36"/>
      <c r="C182" s="237" t="s">
        <v>335</v>
      </c>
      <c r="D182" s="237" t="s">
        <v>165</v>
      </c>
      <c r="E182" s="238" t="s">
        <v>336</v>
      </c>
      <c r="F182" s="239" t="s">
        <v>337</v>
      </c>
      <c r="G182" s="240" t="s">
        <v>151</v>
      </c>
      <c r="H182" s="241">
        <v>3</v>
      </c>
      <c r="I182" s="242"/>
      <c r="J182" s="243">
        <f>ROUND(I182*H182,2)</f>
        <v>0</v>
      </c>
      <c r="K182" s="239" t="s">
        <v>168</v>
      </c>
      <c r="L182" s="41"/>
      <c r="M182" s="244" t="s">
        <v>1</v>
      </c>
      <c r="N182" s="245" t="s">
        <v>42</v>
      </c>
      <c r="O182" s="88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0" t="s">
        <v>169</v>
      </c>
      <c r="AT182" s="230" t="s">
        <v>165</v>
      </c>
      <c r="AU182" s="230" t="s">
        <v>84</v>
      </c>
      <c r="AY182" s="14" t="s">
        <v>147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4" t="s">
        <v>84</v>
      </c>
      <c r="BK182" s="231">
        <f>ROUND(I182*H182,2)</f>
        <v>0</v>
      </c>
      <c r="BL182" s="14" t="s">
        <v>169</v>
      </c>
      <c r="BM182" s="230" t="s">
        <v>338</v>
      </c>
    </row>
    <row r="183" s="2" customFormat="1" ht="55.5" customHeight="1">
      <c r="A183" s="35"/>
      <c r="B183" s="36"/>
      <c r="C183" s="237" t="s">
        <v>339</v>
      </c>
      <c r="D183" s="237" t="s">
        <v>165</v>
      </c>
      <c r="E183" s="238" t="s">
        <v>340</v>
      </c>
      <c r="F183" s="239" t="s">
        <v>341</v>
      </c>
      <c r="G183" s="240" t="s">
        <v>151</v>
      </c>
      <c r="H183" s="241">
        <v>20</v>
      </c>
      <c r="I183" s="242"/>
      <c r="J183" s="243">
        <f>ROUND(I183*H183,2)</f>
        <v>0</v>
      </c>
      <c r="K183" s="239" t="s">
        <v>168</v>
      </c>
      <c r="L183" s="41"/>
      <c r="M183" s="244" t="s">
        <v>1</v>
      </c>
      <c r="N183" s="245" t="s">
        <v>42</v>
      </c>
      <c r="O183" s="88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0" t="s">
        <v>169</v>
      </c>
      <c r="AT183" s="230" t="s">
        <v>165</v>
      </c>
      <c r="AU183" s="230" t="s">
        <v>84</v>
      </c>
      <c r="AY183" s="14" t="s">
        <v>147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4" t="s">
        <v>84</v>
      </c>
      <c r="BK183" s="231">
        <f>ROUND(I183*H183,2)</f>
        <v>0</v>
      </c>
      <c r="BL183" s="14" t="s">
        <v>169</v>
      </c>
      <c r="BM183" s="230" t="s">
        <v>342</v>
      </c>
    </row>
    <row r="184" s="2" customFormat="1" ht="16.5" customHeight="1">
      <c r="A184" s="35"/>
      <c r="B184" s="36"/>
      <c r="C184" s="237" t="s">
        <v>343</v>
      </c>
      <c r="D184" s="237" t="s">
        <v>165</v>
      </c>
      <c r="E184" s="238" t="s">
        <v>344</v>
      </c>
      <c r="F184" s="239" t="s">
        <v>345</v>
      </c>
      <c r="G184" s="240" t="s">
        <v>151</v>
      </c>
      <c r="H184" s="241">
        <v>20</v>
      </c>
      <c r="I184" s="242"/>
      <c r="J184" s="243">
        <f>ROUND(I184*H184,2)</f>
        <v>0</v>
      </c>
      <c r="K184" s="239" t="s">
        <v>168</v>
      </c>
      <c r="L184" s="41"/>
      <c r="M184" s="244" t="s">
        <v>1</v>
      </c>
      <c r="N184" s="245" t="s">
        <v>42</v>
      </c>
      <c r="O184" s="88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0" t="s">
        <v>169</v>
      </c>
      <c r="AT184" s="230" t="s">
        <v>165</v>
      </c>
      <c r="AU184" s="230" t="s">
        <v>84</v>
      </c>
      <c r="AY184" s="14" t="s">
        <v>147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4" t="s">
        <v>84</v>
      </c>
      <c r="BK184" s="231">
        <f>ROUND(I184*H184,2)</f>
        <v>0</v>
      </c>
      <c r="BL184" s="14" t="s">
        <v>169</v>
      </c>
      <c r="BM184" s="230" t="s">
        <v>346</v>
      </c>
    </row>
    <row r="185" s="2" customFormat="1" ht="44.25" customHeight="1">
      <c r="A185" s="35"/>
      <c r="B185" s="36"/>
      <c r="C185" s="237" t="s">
        <v>347</v>
      </c>
      <c r="D185" s="237" t="s">
        <v>165</v>
      </c>
      <c r="E185" s="238" t="s">
        <v>348</v>
      </c>
      <c r="F185" s="239" t="s">
        <v>349</v>
      </c>
      <c r="G185" s="240" t="s">
        <v>151</v>
      </c>
      <c r="H185" s="241">
        <v>3</v>
      </c>
      <c r="I185" s="242"/>
      <c r="J185" s="243">
        <f>ROUND(I185*H185,2)</f>
        <v>0</v>
      </c>
      <c r="K185" s="239" t="s">
        <v>168</v>
      </c>
      <c r="L185" s="41"/>
      <c r="M185" s="244" t="s">
        <v>1</v>
      </c>
      <c r="N185" s="245" t="s">
        <v>42</v>
      </c>
      <c r="O185" s="88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0" t="s">
        <v>169</v>
      </c>
      <c r="AT185" s="230" t="s">
        <v>165</v>
      </c>
      <c r="AU185" s="230" t="s">
        <v>84</v>
      </c>
      <c r="AY185" s="14" t="s">
        <v>147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4" t="s">
        <v>84</v>
      </c>
      <c r="BK185" s="231">
        <f>ROUND(I185*H185,2)</f>
        <v>0</v>
      </c>
      <c r="BL185" s="14" t="s">
        <v>169</v>
      </c>
      <c r="BM185" s="230" t="s">
        <v>350</v>
      </c>
    </row>
    <row r="186" s="2" customFormat="1" ht="44.25" customHeight="1">
      <c r="A186" s="35"/>
      <c r="B186" s="36"/>
      <c r="C186" s="218" t="s">
        <v>351</v>
      </c>
      <c r="D186" s="218" t="s">
        <v>148</v>
      </c>
      <c r="E186" s="219" t="s">
        <v>352</v>
      </c>
      <c r="F186" s="220" t="s">
        <v>353</v>
      </c>
      <c r="G186" s="221" t="s">
        <v>354</v>
      </c>
      <c r="H186" s="222">
        <v>1</v>
      </c>
      <c r="I186" s="223"/>
      <c r="J186" s="224">
        <f>ROUND(I186*H186,2)</f>
        <v>0</v>
      </c>
      <c r="K186" s="220" t="s">
        <v>168</v>
      </c>
      <c r="L186" s="225"/>
      <c r="M186" s="226" t="s">
        <v>1</v>
      </c>
      <c r="N186" s="227" t="s">
        <v>42</v>
      </c>
      <c r="O186" s="88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0" t="s">
        <v>152</v>
      </c>
      <c r="AT186" s="230" t="s">
        <v>148</v>
      </c>
      <c r="AU186" s="230" t="s">
        <v>84</v>
      </c>
      <c r="AY186" s="14" t="s">
        <v>147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4" t="s">
        <v>84</v>
      </c>
      <c r="BK186" s="231">
        <f>ROUND(I186*H186,2)</f>
        <v>0</v>
      </c>
      <c r="BL186" s="14" t="s">
        <v>152</v>
      </c>
      <c r="BM186" s="230" t="s">
        <v>355</v>
      </c>
    </row>
    <row r="187" s="2" customFormat="1" ht="33" customHeight="1">
      <c r="A187" s="35"/>
      <c r="B187" s="36"/>
      <c r="C187" s="218" t="s">
        <v>356</v>
      </c>
      <c r="D187" s="218" t="s">
        <v>148</v>
      </c>
      <c r="E187" s="219" t="s">
        <v>357</v>
      </c>
      <c r="F187" s="220" t="s">
        <v>358</v>
      </c>
      <c r="G187" s="221" t="s">
        <v>354</v>
      </c>
      <c r="H187" s="222">
        <v>1</v>
      </c>
      <c r="I187" s="223"/>
      <c r="J187" s="224">
        <f>ROUND(I187*H187,2)</f>
        <v>0</v>
      </c>
      <c r="K187" s="220" t="s">
        <v>168</v>
      </c>
      <c r="L187" s="225"/>
      <c r="M187" s="226" t="s">
        <v>1</v>
      </c>
      <c r="N187" s="227" t="s">
        <v>42</v>
      </c>
      <c r="O187" s="88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0" t="s">
        <v>152</v>
      </c>
      <c r="AT187" s="230" t="s">
        <v>148</v>
      </c>
      <c r="AU187" s="230" t="s">
        <v>84</v>
      </c>
      <c r="AY187" s="14" t="s">
        <v>147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4" t="s">
        <v>84</v>
      </c>
      <c r="BK187" s="231">
        <f>ROUND(I187*H187,2)</f>
        <v>0</v>
      </c>
      <c r="BL187" s="14" t="s">
        <v>152</v>
      </c>
      <c r="BM187" s="230" t="s">
        <v>359</v>
      </c>
    </row>
    <row r="188" s="2" customFormat="1" ht="44.25" customHeight="1">
      <c r="A188" s="35"/>
      <c r="B188" s="36"/>
      <c r="C188" s="237" t="s">
        <v>360</v>
      </c>
      <c r="D188" s="237" t="s">
        <v>165</v>
      </c>
      <c r="E188" s="238" t="s">
        <v>361</v>
      </c>
      <c r="F188" s="239" t="s">
        <v>362</v>
      </c>
      <c r="G188" s="240" t="s">
        <v>151</v>
      </c>
      <c r="H188" s="241">
        <v>1</v>
      </c>
      <c r="I188" s="242"/>
      <c r="J188" s="243">
        <f>ROUND(I188*H188,2)</f>
        <v>0</v>
      </c>
      <c r="K188" s="239" t="s">
        <v>295</v>
      </c>
      <c r="L188" s="41"/>
      <c r="M188" s="244" t="s">
        <v>1</v>
      </c>
      <c r="N188" s="245" t="s">
        <v>42</v>
      </c>
      <c r="O188" s="88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0" t="s">
        <v>169</v>
      </c>
      <c r="AT188" s="230" t="s">
        <v>165</v>
      </c>
      <c r="AU188" s="230" t="s">
        <v>84</v>
      </c>
      <c r="AY188" s="14" t="s">
        <v>147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4" t="s">
        <v>84</v>
      </c>
      <c r="BK188" s="231">
        <f>ROUND(I188*H188,2)</f>
        <v>0</v>
      </c>
      <c r="BL188" s="14" t="s">
        <v>169</v>
      </c>
      <c r="BM188" s="230" t="s">
        <v>363</v>
      </c>
    </row>
    <row r="189" s="2" customFormat="1" ht="49.05" customHeight="1">
      <c r="A189" s="35"/>
      <c r="B189" s="36"/>
      <c r="C189" s="237" t="s">
        <v>364</v>
      </c>
      <c r="D189" s="237" t="s">
        <v>165</v>
      </c>
      <c r="E189" s="238" t="s">
        <v>365</v>
      </c>
      <c r="F189" s="239" t="s">
        <v>366</v>
      </c>
      <c r="G189" s="240" t="s">
        <v>151</v>
      </c>
      <c r="H189" s="241">
        <v>1</v>
      </c>
      <c r="I189" s="242"/>
      <c r="J189" s="243">
        <f>ROUND(I189*H189,2)</f>
        <v>0</v>
      </c>
      <c r="K189" s="239" t="s">
        <v>295</v>
      </c>
      <c r="L189" s="41"/>
      <c r="M189" s="244" t="s">
        <v>1</v>
      </c>
      <c r="N189" s="245" t="s">
        <v>42</v>
      </c>
      <c r="O189" s="88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0" t="s">
        <v>169</v>
      </c>
      <c r="AT189" s="230" t="s">
        <v>165</v>
      </c>
      <c r="AU189" s="230" t="s">
        <v>84</v>
      </c>
      <c r="AY189" s="14" t="s">
        <v>147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4" t="s">
        <v>84</v>
      </c>
      <c r="BK189" s="231">
        <f>ROUND(I189*H189,2)</f>
        <v>0</v>
      </c>
      <c r="BL189" s="14" t="s">
        <v>169</v>
      </c>
      <c r="BM189" s="230" t="s">
        <v>367</v>
      </c>
    </row>
    <row r="190" s="2" customFormat="1" ht="24.15" customHeight="1">
      <c r="A190" s="35"/>
      <c r="B190" s="36"/>
      <c r="C190" s="237" t="s">
        <v>368</v>
      </c>
      <c r="D190" s="237" t="s">
        <v>165</v>
      </c>
      <c r="E190" s="238" t="s">
        <v>369</v>
      </c>
      <c r="F190" s="239" t="s">
        <v>370</v>
      </c>
      <c r="G190" s="240" t="s">
        <v>151</v>
      </c>
      <c r="H190" s="241">
        <v>50</v>
      </c>
      <c r="I190" s="242"/>
      <c r="J190" s="243">
        <f>ROUND(I190*H190,2)</f>
        <v>0</v>
      </c>
      <c r="K190" s="239" t="s">
        <v>168</v>
      </c>
      <c r="L190" s="41"/>
      <c r="M190" s="244" t="s">
        <v>1</v>
      </c>
      <c r="N190" s="245" t="s">
        <v>42</v>
      </c>
      <c r="O190" s="88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0" t="s">
        <v>169</v>
      </c>
      <c r="AT190" s="230" t="s">
        <v>165</v>
      </c>
      <c r="AU190" s="230" t="s">
        <v>84</v>
      </c>
      <c r="AY190" s="14" t="s">
        <v>147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4" t="s">
        <v>84</v>
      </c>
      <c r="BK190" s="231">
        <f>ROUND(I190*H190,2)</f>
        <v>0</v>
      </c>
      <c r="BL190" s="14" t="s">
        <v>169</v>
      </c>
      <c r="BM190" s="230" t="s">
        <v>371</v>
      </c>
    </row>
    <row r="191" s="2" customFormat="1">
      <c r="A191" s="35"/>
      <c r="B191" s="36"/>
      <c r="C191" s="37"/>
      <c r="D191" s="232" t="s">
        <v>154</v>
      </c>
      <c r="E191" s="37"/>
      <c r="F191" s="233" t="s">
        <v>372</v>
      </c>
      <c r="G191" s="37"/>
      <c r="H191" s="37"/>
      <c r="I191" s="234"/>
      <c r="J191" s="37"/>
      <c r="K191" s="37"/>
      <c r="L191" s="41"/>
      <c r="M191" s="235"/>
      <c r="N191" s="236"/>
      <c r="O191" s="88"/>
      <c r="P191" s="88"/>
      <c r="Q191" s="88"/>
      <c r="R191" s="88"/>
      <c r="S191" s="88"/>
      <c r="T191" s="89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4" t="s">
        <v>154</v>
      </c>
      <c r="AU191" s="14" t="s">
        <v>84</v>
      </c>
    </row>
    <row r="192" s="2" customFormat="1" ht="24.15" customHeight="1">
      <c r="A192" s="35"/>
      <c r="B192" s="36"/>
      <c r="C192" s="237" t="s">
        <v>373</v>
      </c>
      <c r="D192" s="237" t="s">
        <v>165</v>
      </c>
      <c r="E192" s="238" t="s">
        <v>374</v>
      </c>
      <c r="F192" s="239" t="s">
        <v>375</v>
      </c>
      <c r="G192" s="240" t="s">
        <v>151</v>
      </c>
      <c r="H192" s="241">
        <v>265</v>
      </c>
      <c r="I192" s="242"/>
      <c r="J192" s="243">
        <f>ROUND(I192*H192,2)</f>
        <v>0</v>
      </c>
      <c r="K192" s="239" t="s">
        <v>168</v>
      </c>
      <c r="L192" s="41"/>
      <c r="M192" s="244" t="s">
        <v>1</v>
      </c>
      <c r="N192" s="245" t="s">
        <v>42</v>
      </c>
      <c r="O192" s="88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0" t="s">
        <v>169</v>
      </c>
      <c r="AT192" s="230" t="s">
        <v>165</v>
      </c>
      <c r="AU192" s="230" t="s">
        <v>84</v>
      </c>
      <c r="AY192" s="14" t="s">
        <v>147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4" t="s">
        <v>84</v>
      </c>
      <c r="BK192" s="231">
        <f>ROUND(I192*H192,2)</f>
        <v>0</v>
      </c>
      <c r="BL192" s="14" t="s">
        <v>169</v>
      </c>
      <c r="BM192" s="230" t="s">
        <v>376</v>
      </c>
    </row>
    <row r="193" s="2" customFormat="1">
      <c r="A193" s="35"/>
      <c r="B193" s="36"/>
      <c r="C193" s="37"/>
      <c r="D193" s="232" t="s">
        <v>154</v>
      </c>
      <c r="E193" s="37"/>
      <c r="F193" s="233" t="s">
        <v>372</v>
      </c>
      <c r="G193" s="37"/>
      <c r="H193" s="37"/>
      <c r="I193" s="234"/>
      <c r="J193" s="37"/>
      <c r="K193" s="37"/>
      <c r="L193" s="41"/>
      <c r="M193" s="235"/>
      <c r="N193" s="236"/>
      <c r="O193" s="88"/>
      <c r="P193" s="88"/>
      <c r="Q193" s="88"/>
      <c r="R193" s="88"/>
      <c r="S193" s="88"/>
      <c r="T193" s="89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154</v>
      </c>
      <c r="AU193" s="14" t="s">
        <v>84</v>
      </c>
    </row>
    <row r="194" s="2" customFormat="1" ht="21.75" customHeight="1">
      <c r="A194" s="35"/>
      <c r="B194" s="36"/>
      <c r="C194" s="218" t="s">
        <v>377</v>
      </c>
      <c r="D194" s="218" t="s">
        <v>148</v>
      </c>
      <c r="E194" s="219" t="s">
        <v>378</v>
      </c>
      <c r="F194" s="220" t="s">
        <v>379</v>
      </c>
      <c r="G194" s="221" t="s">
        <v>151</v>
      </c>
      <c r="H194" s="222">
        <v>40</v>
      </c>
      <c r="I194" s="223"/>
      <c r="J194" s="224">
        <f>ROUND(I194*H194,2)</f>
        <v>0</v>
      </c>
      <c r="K194" s="220" t="s">
        <v>168</v>
      </c>
      <c r="L194" s="225"/>
      <c r="M194" s="226" t="s">
        <v>1</v>
      </c>
      <c r="N194" s="227" t="s">
        <v>42</v>
      </c>
      <c r="O194" s="88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0" t="s">
        <v>152</v>
      </c>
      <c r="AT194" s="230" t="s">
        <v>148</v>
      </c>
      <c r="AU194" s="230" t="s">
        <v>84</v>
      </c>
      <c r="AY194" s="14" t="s">
        <v>147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4" t="s">
        <v>84</v>
      </c>
      <c r="BK194" s="231">
        <f>ROUND(I194*H194,2)</f>
        <v>0</v>
      </c>
      <c r="BL194" s="14" t="s">
        <v>152</v>
      </c>
      <c r="BM194" s="230" t="s">
        <v>380</v>
      </c>
    </row>
    <row r="195" s="2" customFormat="1">
      <c r="A195" s="35"/>
      <c r="B195" s="36"/>
      <c r="C195" s="37"/>
      <c r="D195" s="232" t="s">
        <v>154</v>
      </c>
      <c r="E195" s="37"/>
      <c r="F195" s="233" t="s">
        <v>381</v>
      </c>
      <c r="G195" s="37"/>
      <c r="H195" s="37"/>
      <c r="I195" s="234"/>
      <c r="J195" s="37"/>
      <c r="K195" s="37"/>
      <c r="L195" s="41"/>
      <c r="M195" s="235"/>
      <c r="N195" s="236"/>
      <c r="O195" s="88"/>
      <c r="P195" s="88"/>
      <c r="Q195" s="88"/>
      <c r="R195" s="88"/>
      <c r="S195" s="88"/>
      <c r="T195" s="89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154</v>
      </c>
      <c r="AU195" s="14" t="s">
        <v>84</v>
      </c>
    </row>
    <row r="196" s="2" customFormat="1" ht="16.5" customHeight="1">
      <c r="A196" s="35"/>
      <c r="B196" s="36"/>
      <c r="C196" s="237" t="s">
        <v>382</v>
      </c>
      <c r="D196" s="237" t="s">
        <v>165</v>
      </c>
      <c r="E196" s="238" t="s">
        <v>383</v>
      </c>
      <c r="F196" s="239" t="s">
        <v>384</v>
      </c>
      <c r="G196" s="240" t="s">
        <v>151</v>
      </c>
      <c r="H196" s="241">
        <v>40</v>
      </c>
      <c r="I196" s="242"/>
      <c r="J196" s="243">
        <f>ROUND(I196*H196,2)</f>
        <v>0</v>
      </c>
      <c r="K196" s="239" t="s">
        <v>168</v>
      </c>
      <c r="L196" s="41"/>
      <c r="M196" s="244" t="s">
        <v>1</v>
      </c>
      <c r="N196" s="245" t="s">
        <v>42</v>
      </c>
      <c r="O196" s="88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0" t="s">
        <v>169</v>
      </c>
      <c r="AT196" s="230" t="s">
        <v>165</v>
      </c>
      <c r="AU196" s="230" t="s">
        <v>84</v>
      </c>
      <c r="AY196" s="14" t="s">
        <v>147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4" t="s">
        <v>84</v>
      </c>
      <c r="BK196" s="231">
        <f>ROUND(I196*H196,2)</f>
        <v>0</v>
      </c>
      <c r="BL196" s="14" t="s">
        <v>169</v>
      </c>
      <c r="BM196" s="230" t="s">
        <v>385</v>
      </c>
    </row>
    <row r="197" s="2" customFormat="1">
      <c r="A197" s="35"/>
      <c r="B197" s="36"/>
      <c r="C197" s="37"/>
      <c r="D197" s="232" t="s">
        <v>154</v>
      </c>
      <c r="E197" s="37"/>
      <c r="F197" s="233" t="s">
        <v>386</v>
      </c>
      <c r="G197" s="37"/>
      <c r="H197" s="37"/>
      <c r="I197" s="234"/>
      <c r="J197" s="37"/>
      <c r="K197" s="37"/>
      <c r="L197" s="41"/>
      <c r="M197" s="235"/>
      <c r="N197" s="236"/>
      <c r="O197" s="88"/>
      <c r="P197" s="88"/>
      <c r="Q197" s="88"/>
      <c r="R197" s="88"/>
      <c r="S197" s="88"/>
      <c r="T197" s="89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154</v>
      </c>
      <c r="AU197" s="14" t="s">
        <v>84</v>
      </c>
    </row>
    <row r="198" s="2" customFormat="1" ht="21.75" customHeight="1">
      <c r="A198" s="35"/>
      <c r="B198" s="36"/>
      <c r="C198" s="237" t="s">
        <v>387</v>
      </c>
      <c r="D198" s="237" t="s">
        <v>165</v>
      </c>
      <c r="E198" s="238" t="s">
        <v>388</v>
      </c>
      <c r="F198" s="239" t="s">
        <v>389</v>
      </c>
      <c r="G198" s="240" t="s">
        <v>151</v>
      </c>
      <c r="H198" s="241">
        <v>6</v>
      </c>
      <c r="I198" s="242"/>
      <c r="J198" s="243">
        <f>ROUND(I198*H198,2)</f>
        <v>0</v>
      </c>
      <c r="K198" s="239" t="s">
        <v>1</v>
      </c>
      <c r="L198" s="41"/>
      <c r="M198" s="244" t="s">
        <v>1</v>
      </c>
      <c r="N198" s="245" t="s">
        <v>42</v>
      </c>
      <c r="O198" s="88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0" t="s">
        <v>169</v>
      </c>
      <c r="AT198" s="230" t="s">
        <v>165</v>
      </c>
      <c r="AU198" s="230" t="s">
        <v>84</v>
      </c>
      <c r="AY198" s="14" t="s">
        <v>147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4" t="s">
        <v>84</v>
      </c>
      <c r="BK198" s="231">
        <f>ROUND(I198*H198,2)</f>
        <v>0</v>
      </c>
      <c r="BL198" s="14" t="s">
        <v>169</v>
      </c>
      <c r="BM198" s="230" t="s">
        <v>390</v>
      </c>
    </row>
    <row r="199" s="2" customFormat="1" ht="24.15" customHeight="1">
      <c r="A199" s="35"/>
      <c r="B199" s="36"/>
      <c r="C199" s="237" t="s">
        <v>391</v>
      </c>
      <c r="D199" s="237" t="s">
        <v>165</v>
      </c>
      <c r="E199" s="238" t="s">
        <v>392</v>
      </c>
      <c r="F199" s="239" t="s">
        <v>393</v>
      </c>
      <c r="G199" s="240" t="s">
        <v>151</v>
      </c>
      <c r="H199" s="241">
        <v>3</v>
      </c>
      <c r="I199" s="242"/>
      <c r="J199" s="243">
        <f>ROUND(I199*H199,2)</f>
        <v>0</v>
      </c>
      <c r="K199" s="239" t="s">
        <v>1</v>
      </c>
      <c r="L199" s="41"/>
      <c r="M199" s="244" t="s">
        <v>1</v>
      </c>
      <c r="N199" s="245" t="s">
        <v>42</v>
      </c>
      <c r="O199" s="88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0" t="s">
        <v>169</v>
      </c>
      <c r="AT199" s="230" t="s">
        <v>165</v>
      </c>
      <c r="AU199" s="230" t="s">
        <v>84</v>
      </c>
      <c r="AY199" s="14" t="s">
        <v>147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4" t="s">
        <v>84</v>
      </c>
      <c r="BK199" s="231">
        <f>ROUND(I199*H199,2)</f>
        <v>0</v>
      </c>
      <c r="BL199" s="14" t="s">
        <v>169</v>
      </c>
      <c r="BM199" s="230" t="s">
        <v>394</v>
      </c>
    </row>
    <row r="200" s="2" customFormat="1" ht="24.15" customHeight="1">
      <c r="A200" s="35"/>
      <c r="B200" s="36"/>
      <c r="C200" s="237" t="s">
        <v>395</v>
      </c>
      <c r="D200" s="237" t="s">
        <v>165</v>
      </c>
      <c r="E200" s="238" t="s">
        <v>396</v>
      </c>
      <c r="F200" s="239" t="s">
        <v>397</v>
      </c>
      <c r="G200" s="240" t="s">
        <v>151</v>
      </c>
      <c r="H200" s="241">
        <v>3</v>
      </c>
      <c r="I200" s="242"/>
      <c r="J200" s="243">
        <f>ROUND(I200*H200,2)</f>
        <v>0</v>
      </c>
      <c r="K200" s="239" t="s">
        <v>1</v>
      </c>
      <c r="L200" s="41"/>
      <c r="M200" s="244" t="s">
        <v>1</v>
      </c>
      <c r="N200" s="245" t="s">
        <v>42</v>
      </c>
      <c r="O200" s="88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0" t="s">
        <v>169</v>
      </c>
      <c r="AT200" s="230" t="s">
        <v>165</v>
      </c>
      <c r="AU200" s="230" t="s">
        <v>84</v>
      </c>
      <c r="AY200" s="14" t="s">
        <v>147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4" t="s">
        <v>84</v>
      </c>
      <c r="BK200" s="231">
        <f>ROUND(I200*H200,2)</f>
        <v>0</v>
      </c>
      <c r="BL200" s="14" t="s">
        <v>169</v>
      </c>
      <c r="BM200" s="230" t="s">
        <v>398</v>
      </c>
    </row>
    <row r="201" s="2" customFormat="1" ht="24.15" customHeight="1">
      <c r="A201" s="35"/>
      <c r="B201" s="36"/>
      <c r="C201" s="237" t="s">
        <v>399</v>
      </c>
      <c r="D201" s="237" t="s">
        <v>165</v>
      </c>
      <c r="E201" s="238" t="s">
        <v>400</v>
      </c>
      <c r="F201" s="239" t="s">
        <v>401</v>
      </c>
      <c r="G201" s="240" t="s">
        <v>151</v>
      </c>
      <c r="H201" s="241">
        <v>3</v>
      </c>
      <c r="I201" s="242"/>
      <c r="J201" s="243">
        <f>ROUND(I201*H201,2)</f>
        <v>0</v>
      </c>
      <c r="K201" s="239" t="s">
        <v>168</v>
      </c>
      <c r="L201" s="41"/>
      <c r="M201" s="244" t="s">
        <v>1</v>
      </c>
      <c r="N201" s="245" t="s">
        <v>42</v>
      </c>
      <c r="O201" s="88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0" t="s">
        <v>169</v>
      </c>
      <c r="AT201" s="230" t="s">
        <v>165</v>
      </c>
      <c r="AU201" s="230" t="s">
        <v>84</v>
      </c>
      <c r="AY201" s="14" t="s">
        <v>147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4" t="s">
        <v>84</v>
      </c>
      <c r="BK201" s="231">
        <f>ROUND(I201*H201,2)</f>
        <v>0</v>
      </c>
      <c r="BL201" s="14" t="s">
        <v>169</v>
      </c>
      <c r="BM201" s="230" t="s">
        <v>402</v>
      </c>
    </row>
    <row r="202" s="2" customFormat="1" ht="24.15" customHeight="1">
      <c r="A202" s="35"/>
      <c r="B202" s="36"/>
      <c r="C202" s="237" t="s">
        <v>403</v>
      </c>
      <c r="D202" s="237" t="s">
        <v>165</v>
      </c>
      <c r="E202" s="238" t="s">
        <v>404</v>
      </c>
      <c r="F202" s="239" t="s">
        <v>405</v>
      </c>
      <c r="G202" s="240" t="s">
        <v>151</v>
      </c>
      <c r="H202" s="241">
        <v>1</v>
      </c>
      <c r="I202" s="242"/>
      <c r="J202" s="243">
        <f>ROUND(I202*H202,2)</f>
        <v>0</v>
      </c>
      <c r="K202" s="239" t="s">
        <v>168</v>
      </c>
      <c r="L202" s="41"/>
      <c r="M202" s="244" t="s">
        <v>1</v>
      </c>
      <c r="N202" s="245" t="s">
        <v>42</v>
      </c>
      <c r="O202" s="88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0" t="s">
        <v>169</v>
      </c>
      <c r="AT202" s="230" t="s">
        <v>165</v>
      </c>
      <c r="AU202" s="230" t="s">
        <v>84</v>
      </c>
      <c r="AY202" s="14" t="s">
        <v>147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4" t="s">
        <v>84</v>
      </c>
      <c r="BK202" s="231">
        <f>ROUND(I202*H202,2)</f>
        <v>0</v>
      </c>
      <c r="BL202" s="14" t="s">
        <v>169</v>
      </c>
      <c r="BM202" s="230" t="s">
        <v>406</v>
      </c>
    </row>
    <row r="203" s="2" customFormat="1" ht="24.15" customHeight="1">
      <c r="A203" s="35"/>
      <c r="B203" s="36"/>
      <c r="C203" s="237" t="s">
        <v>407</v>
      </c>
      <c r="D203" s="237" t="s">
        <v>165</v>
      </c>
      <c r="E203" s="238" t="s">
        <v>408</v>
      </c>
      <c r="F203" s="239" t="s">
        <v>409</v>
      </c>
      <c r="G203" s="240" t="s">
        <v>151</v>
      </c>
      <c r="H203" s="241">
        <v>1</v>
      </c>
      <c r="I203" s="242"/>
      <c r="J203" s="243">
        <f>ROUND(I203*H203,2)</f>
        <v>0</v>
      </c>
      <c r="K203" s="239" t="s">
        <v>168</v>
      </c>
      <c r="L203" s="41"/>
      <c r="M203" s="244" t="s">
        <v>1</v>
      </c>
      <c r="N203" s="245" t="s">
        <v>42</v>
      </c>
      <c r="O203" s="88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0" t="s">
        <v>169</v>
      </c>
      <c r="AT203" s="230" t="s">
        <v>165</v>
      </c>
      <c r="AU203" s="230" t="s">
        <v>84</v>
      </c>
      <c r="AY203" s="14" t="s">
        <v>147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4" t="s">
        <v>84</v>
      </c>
      <c r="BK203" s="231">
        <f>ROUND(I203*H203,2)</f>
        <v>0</v>
      </c>
      <c r="BL203" s="14" t="s">
        <v>169</v>
      </c>
      <c r="BM203" s="230" t="s">
        <v>410</v>
      </c>
    </row>
    <row r="204" s="2" customFormat="1" ht="16.5" customHeight="1">
      <c r="A204" s="35"/>
      <c r="B204" s="36"/>
      <c r="C204" s="237" t="s">
        <v>411</v>
      </c>
      <c r="D204" s="237" t="s">
        <v>165</v>
      </c>
      <c r="E204" s="238" t="s">
        <v>412</v>
      </c>
      <c r="F204" s="239" t="s">
        <v>413</v>
      </c>
      <c r="G204" s="240" t="s">
        <v>151</v>
      </c>
      <c r="H204" s="241">
        <v>2</v>
      </c>
      <c r="I204" s="242"/>
      <c r="J204" s="243">
        <f>ROUND(I204*H204,2)</f>
        <v>0</v>
      </c>
      <c r="K204" s="239" t="s">
        <v>168</v>
      </c>
      <c r="L204" s="41"/>
      <c r="M204" s="244" t="s">
        <v>1</v>
      </c>
      <c r="N204" s="245" t="s">
        <v>42</v>
      </c>
      <c r="O204" s="88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0" t="s">
        <v>169</v>
      </c>
      <c r="AT204" s="230" t="s">
        <v>165</v>
      </c>
      <c r="AU204" s="230" t="s">
        <v>84</v>
      </c>
      <c r="AY204" s="14" t="s">
        <v>147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4" t="s">
        <v>84</v>
      </c>
      <c r="BK204" s="231">
        <f>ROUND(I204*H204,2)</f>
        <v>0</v>
      </c>
      <c r="BL204" s="14" t="s">
        <v>169</v>
      </c>
      <c r="BM204" s="230" t="s">
        <v>414</v>
      </c>
    </row>
    <row r="205" s="2" customFormat="1" ht="90" customHeight="1">
      <c r="A205" s="35"/>
      <c r="B205" s="36"/>
      <c r="C205" s="237" t="s">
        <v>415</v>
      </c>
      <c r="D205" s="237" t="s">
        <v>165</v>
      </c>
      <c r="E205" s="238" t="s">
        <v>416</v>
      </c>
      <c r="F205" s="239" t="s">
        <v>417</v>
      </c>
      <c r="G205" s="240" t="s">
        <v>151</v>
      </c>
      <c r="H205" s="241">
        <v>1</v>
      </c>
      <c r="I205" s="242"/>
      <c r="J205" s="243">
        <f>ROUND(I205*H205,2)</f>
        <v>0</v>
      </c>
      <c r="K205" s="239" t="s">
        <v>168</v>
      </c>
      <c r="L205" s="41"/>
      <c r="M205" s="244" t="s">
        <v>1</v>
      </c>
      <c r="N205" s="245" t="s">
        <v>42</v>
      </c>
      <c r="O205" s="88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0" t="s">
        <v>169</v>
      </c>
      <c r="AT205" s="230" t="s">
        <v>165</v>
      </c>
      <c r="AU205" s="230" t="s">
        <v>84</v>
      </c>
      <c r="AY205" s="14" t="s">
        <v>147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4" t="s">
        <v>84</v>
      </c>
      <c r="BK205" s="231">
        <f>ROUND(I205*H205,2)</f>
        <v>0</v>
      </c>
      <c r="BL205" s="14" t="s">
        <v>169</v>
      </c>
      <c r="BM205" s="230" t="s">
        <v>418</v>
      </c>
    </row>
    <row r="206" s="2" customFormat="1" ht="24.15" customHeight="1">
      <c r="A206" s="35"/>
      <c r="B206" s="36"/>
      <c r="C206" s="218" t="s">
        <v>169</v>
      </c>
      <c r="D206" s="218" t="s">
        <v>148</v>
      </c>
      <c r="E206" s="219" t="s">
        <v>419</v>
      </c>
      <c r="F206" s="220" t="s">
        <v>420</v>
      </c>
      <c r="G206" s="221" t="s">
        <v>151</v>
      </c>
      <c r="H206" s="222">
        <v>1</v>
      </c>
      <c r="I206" s="223"/>
      <c r="J206" s="224">
        <f>ROUND(I206*H206,2)</f>
        <v>0</v>
      </c>
      <c r="K206" s="220" t="s">
        <v>168</v>
      </c>
      <c r="L206" s="225"/>
      <c r="M206" s="226" t="s">
        <v>1</v>
      </c>
      <c r="N206" s="227" t="s">
        <v>42</v>
      </c>
      <c r="O206" s="88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0" t="s">
        <v>152</v>
      </c>
      <c r="AT206" s="230" t="s">
        <v>148</v>
      </c>
      <c r="AU206" s="230" t="s">
        <v>84</v>
      </c>
      <c r="AY206" s="14" t="s">
        <v>147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4" t="s">
        <v>84</v>
      </c>
      <c r="BK206" s="231">
        <f>ROUND(I206*H206,2)</f>
        <v>0</v>
      </c>
      <c r="BL206" s="14" t="s">
        <v>152</v>
      </c>
      <c r="BM206" s="230" t="s">
        <v>421</v>
      </c>
    </row>
    <row r="207" s="2" customFormat="1" ht="49.05" customHeight="1">
      <c r="A207" s="35"/>
      <c r="B207" s="36"/>
      <c r="C207" s="237" t="s">
        <v>422</v>
      </c>
      <c r="D207" s="237" t="s">
        <v>165</v>
      </c>
      <c r="E207" s="238" t="s">
        <v>423</v>
      </c>
      <c r="F207" s="239" t="s">
        <v>424</v>
      </c>
      <c r="G207" s="240" t="s">
        <v>151</v>
      </c>
      <c r="H207" s="241">
        <v>1</v>
      </c>
      <c r="I207" s="242"/>
      <c r="J207" s="243">
        <f>ROUND(I207*H207,2)</f>
        <v>0</v>
      </c>
      <c r="K207" s="239" t="s">
        <v>1</v>
      </c>
      <c r="L207" s="41"/>
      <c r="M207" s="244" t="s">
        <v>1</v>
      </c>
      <c r="N207" s="245" t="s">
        <v>42</v>
      </c>
      <c r="O207" s="88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0" t="s">
        <v>169</v>
      </c>
      <c r="AT207" s="230" t="s">
        <v>165</v>
      </c>
      <c r="AU207" s="230" t="s">
        <v>84</v>
      </c>
      <c r="AY207" s="14" t="s">
        <v>147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4" t="s">
        <v>84</v>
      </c>
      <c r="BK207" s="231">
        <f>ROUND(I207*H207,2)</f>
        <v>0</v>
      </c>
      <c r="BL207" s="14" t="s">
        <v>169</v>
      </c>
      <c r="BM207" s="230" t="s">
        <v>425</v>
      </c>
    </row>
    <row r="208" s="2" customFormat="1" ht="49.05" customHeight="1">
      <c r="A208" s="35"/>
      <c r="B208" s="36"/>
      <c r="C208" s="237" t="s">
        <v>426</v>
      </c>
      <c r="D208" s="237" t="s">
        <v>165</v>
      </c>
      <c r="E208" s="238" t="s">
        <v>427</v>
      </c>
      <c r="F208" s="239" t="s">
        <v>428</v>
      </c>
      <c r="G208" s="240" t="s">
        <v>151</v>
      </c>
      <c r="H208" s="241">
        <v>3</v>
      </c>
      <c r="I208" s="242"/>
      <c r="J208" s="243">
        <f>ROUND(I208*H208,2)</f>
        <v>0</v>
      </c>
      <c r="K208" s="239" t="s">
        <v>168</v>
      </c>
      <c r="L208" s="41"/>
      <c r="M208" s="244" t="s">
        <v>1</v>
      </c>
      <c r="N208" s="245" t="s">
        <v>42</v>
      </c>
      <c r="O208" s="88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0" t="s">
        <v>169</v>
      </c>
      <c r="AT208" s="230" t="s">
        <v>165</v>
      </c>
      <c r="AU208" s="230" t="s">
        <v>84</v>
      </c>
      <c r="AY208" s="14" t="s">
        <v>147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4" t="s">
        <v>84</v>
      </c>
      <c r="BK208" s="231">
        <f>ROUND(I208*H208,2)</f>
        <v>0</v>
      </c>
      <c r="BL208" s="14" t="s">
        <v>169</v>
      </c>
      <c r="BM208" s="230" t="s">
        <v>429</v>
      </c>
    </row>
    <row r="209" s="2" customFormat="1" ht="33" customHeight="1">
      <c r="A209" s="35"/>
      <c r="B209" s="36"/>
      <c r="C209" s="237" t="s">
        <v>430</v>
      </c>
      <c r="D209" s="237" t="s">
        <v>165</v>
      </c>
      <c r="E209" s="238" t="s">
        <v>431</v>
      </c>
      <c r="F209" s="239" t="s">
        <v>432</v>
      </c>
      <c r="G209" s="240" t="s">
        <v>151</v>
      </c>
      <c r="H209" s="241">
        <v>7</v>
      </c>
      <c r="I209" s="242"/>
      <c r="J209" s="243">
        <f>ROUND(I209*H209,2)</f>
        <v>0</v>
      </c>
      <c r="K209" s="239" t="s">
        <v>168</v>
      </c>
      <c r="L209" s="41"/>
      <c r="M209" s="244" t="s">
        <v>1</v>
      </c>
      <c r="N209" s="245" t="s">
        <v>42</v>
      </c>
      <c r="O209" s="88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0" t="s">
        <v>169</v>
      </c>
      <c r="AT209" s="230" t="s">
        <v>165</v>
      </c>
      <c r="AU209" s="230" t="s">
        <v>84</v>
      </c>
      <c r="AY209" s="14" t="s">
        <v>147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4" t="s">
        <v>84</v>
      </c>
      <c r="BK209" s="231">
        <f>ROUND(I209*H209,2)</f>
        <v>0</v>
      </c>
      <c r="BL209" s="14" t="s">
        <v>169</v>
      </c>
      <c r="BM209" s="230" t="s">
        <v>433</v>
      </c>
    </row>
    <row r="210" s="2" customFormat="1" ht="33" customHeight="1">
      <c r="A210" s="35"/>
      <c r="B210" s="36"/>
      <c r="C210" s="237" t="s">
        <v>434</v>
      </c>
      <c r="D210" s="237" t="s">
        <v>165</v>
      </c>
      <c r="E210" s="238" t="s">
        <v>435</v>
      </c>
      <c r="F210" s="239" t="s">
        <v>436</v>
      </c>
      <c r="G210" s="240" t="s">
        <v>151</v>
      </c>
      <c r="H210" s="241">
        <v>1</v>
      </c>
      <c r="I210" s="242"/>
      <c r="J210" s="243">
        <f>ROUND(I210*H210,2)</f>
        <v>0</v>
      </c>
      <c r="K210" s="239" t="s">
        <v>168</v>
      </c>
      <c r="L210" s="41"/>
      <c r="M210" s="244" t="s">
        <v>1</v>
      </c>
      <c r="N210" s="245" t="s">
        <v>42</v>
      </c>
      <c r="O210" s="88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0" t="s">
        <v>169</v>
      </c>
      <c r="AT210" s="230" t="s">
        <v>165</v>
      </c>
      <c r="AU210" s="230" t="s">
        <v>84</v>
      </c>
      <c r="AY210" s="14" t="s">
        <v>147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4" t="s">
        <v>84</v>
      </c>
      <c r="BK210" s="231">
        <f>ROUND(I210*H210,2)</f>
        <v>0</v>
      </c>
      <c r="BL210" s="14" t="s">
        <v>169</v>
      </c>
      <c r="BM210" s="230" t="s">
        <v>437</v>
      </c>
    </row>
    <row r="211" s="2" customFormat="1" ht="78" customHeight="1">
      <c r="A211" s="35"/>
      <c r="B211" s="36"/>
      <c r="C211" s="237" t="s">
        <v>438</v>
      </c>
      <c r="D211" s="237" t="s">
        <v>165</v>
      </c>
      <c r="E211" s="238" t="s">
        <v>439</v>
      </c>
      <c r="F211" s="239" t="s">
        <v>440</v>
      </c>
      <c r="G211" s="240" t="s">
        <v>151</v>
      </c>
      <c r="H211" s="241">
        <v>1</v>
      </c>
      <c r="I211" s="242"/>
      <c r="J211" s="243">
        <f>ROUND(I211*H211,2)</f>
        <v>0</v>
      </c>
      <c r="K211" s="239" t="s">
        <v>168</v>
      </c>
      <c r="L211" s="41"/>
      <c r="M211" s="244" t="s">
        <v>1</v>
      </c>
      <c r="N211" s="245" t="s">
        <v>42</v>
      </c>
      <c r="O211" s="88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0" t="s">
        <v>169</v>
      </c>
      <c r="AT211" s="230" t="s">
        <v>165</v>
      </c>
      <c r="AU211" s="230" t="s">
        <v>84</v>
      </c>
      <c r="AY211" s="14" t="s">
        <v>147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4" t="s">
        <v>84</v>
      </c>
      <c r="BK211" s="231">
        <f>ROUND(I211*H211,2)</f>
        <v>0</v>
      </c>
      <c r="BL211" s="14" t="s">
        <v>169</v>
      </c>
      <c r="BM211" s="230" t="s">
        <v>441</v>
      </c>
    </row>
    <row r="212" s="2" customFormat="1" ht="142.2" customHeight="1">
      <c r="A212" s="35"/>
      <c r="B212" s="36"/>
      <c r="C212" s="237" t="s">
        <v>442</v>
      </c>
      <c r="D212" s="237" t="s">
        <v>165</v>
      </c>
      <c r="E212" s="238" t="s">
        <v>443</v>
      </c>
      <c r="F212" s="239" t="s">
        <v>444</v>
      </c>
      <c r="G212" s="240" t="s">
        <v>151</v>
      </c>
      <c r="H212" s="241">
        <v>2</v>
      </c>
      <c r="I212" s="242"/>
      <c r="J212" s="243">
        <f>ROUND(I212*H212,2)</f>
        <v>0</v>
      </c>
      <c r="K212" s="239" t="s">
        <v>295</v>
      </c>
      <c r="L212" s="41"/>
      <c r="M212" s="244" t="s">
        <v>1</v>
      </c>
      <c r="N212" s="245" t="s">
        <v>42</v>
      </c>
      <c r="O212" s="88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0" t="s">
        <v>169</v>
      </c>
      <c r="AT212" s="230" t="s">
        <v>165</v>
      </c>
      <c r="AU212" s="230" t="s">
        <v>84</v>
      </c>
      <c r="AY212" s="14" t="s">
        <v>147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4" t="s">
        <v>84</v>
      </c>
      <c r="BK212" s="231">
        <f>ROUND(I212*H212,2)</f>
        <v>0</v>
      </c>
      <c r="BL212" s="14" t="s">
        <v>169</v>
      </c>
      <c r="BM212" s="230" t="s">
        <v>445</v>
      </c>
    </row>
    <row r="213" s="2" customFormat="1" ht="37.8" customHeight="1">
      <c r="A213" s="35"/>
      <c r="B213" s="36"/>
      <c r="C213" s="237" t="s">
        <v>446</v>
      </c>
      <c r="D213" s="237" t="s">
        <v>165</v>
      </c>
      <c r="E213" s="238" t="s">
        <v>447</v>
      </c>
      <c r="F213" s="239" t="s">
        <v>448</v>
      </c>
      <c r="G213" s="240" t="s">
        <v>151</v>
      </c>
      <c r="H213" s="241">
        <v>52</v>
      </c>
      <c r="I213" s="242"/>
      <c r="J213" s="243">
        <f>ROUND(I213*H213,2)</f>
        <v>0</v>
      </c>
      <c r="K213" s="239" t="s">
        <v>295</v>
      </c>
      <c r="L213" s="41"/>
      <c r="M213" s="244" t="s">
        <v>1</v>
      </c>
      <c r="N213" s="245" t="s">
        <v>42</v>
      </c>
      <c r="O213" s="88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0" t="s">
        <v>169</v>
      </c>
      <c r="AT213" s="230" t="s">
        <v>165</v>
      </c>
      <c r="AU213" s="230" t="s">
        <v>84</v>
      </c>
      <c r="AY213" s="14" t="s">
        <v>147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4" t="s">
        <v>84</v>
      </c>
      <c r="BK213" s="231">
        <f>ROUND(I213*H213,2)</f>
        <v>0</v>
      </c>
      <c r="BL213" s="14" t="s">
        <v>169</v>
      </c>
      <c r="BM213" s="230" t="s">
        <v>449</v>
      </c>
    </row>
    <row r="214" s="2" customFormat="1" ht="24.15" customHeight="1">
      <c r="A214" s="35"/>
      <c r="B214" s="36"/>
      <c r="C214" s="237" t="s">
        <v>450</v>
      </c>
      <c r="D214" s="237" t="s">
        <v>165</v>
      </c>
      <c r="E214" s="238" t="s">
        <v>451</v>
      </c>
      <c r="F214" s="239" t="s">
        <v>452</v>
      </c>
      <c r="G214" s="240" t="s">
        <v>151</v>
      </c>
      <c r="H214" s="241">
        <v>1</v>
      </c>
      <c r="I214" s="242"/>
      <c r="J214" s="243">
        <f>ROUND(I214*H214,2)</f>
        <v>0</v>
      </c>
      <c r="K214" s="239" t="s">
        <v>168</v>
      </c>
      <c r="L214" s="41"/>
      <c r="M214" s="244" t="s">
        <v>1</v>
      </c>
      <c r="N214" s="245" t="s">
        <v>42</v>
      </c>
      <c r="O214" s="88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30" t="s">
        <v>169</v>
      </c>
      <c r="AT214" s="230" t="s">
        <v>165</v>
      </c>
      <c r="AU214" s="230" t="s">
        <v>84</v>
      </c>
      <c r="AY214" s="14" t="s">
        <v>147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4" t="s">
        <v>84</v>
      </c>
      <c r="BK214" s="231">
        <f>ROUND(I214*H214,2)</f>
        <v>0</v>
      </c>
      <c r="BL214" s="14" t="s">
        <v>169</v>
      </c>
      <c r="BM214" s="230" t="s">
        <v>453</v>
      </c>
    </row>
    <row r="215" s="2" customFormat="1" ht="33" customHeight="1">
      <c r="A215" s="35"/>
      <c r="B215" s="36"/>
      <c r="C215" s="237" t="s">
        <v>454</v>
      </c>
      <c r="D215" s="237" t="s">
        <v>165</v>
      </c>
      <c r="E215" s="238" t="s">
        <v>455</v>
      </c>
      <c r="F215" s="239" t="s">
        <v>456</v>
      </c>
      <c r="G215" s="240" t="s">
        <v>151</v>
      </c>
      <c r="H215" s="241">
        <v>1</v>
      </c>
      <c r="I215" s="242"/>
      <c r="J215" s="243">
        <f>ROUND(I215*H215,2)</f>
        <v>0</v>
      </c>
      <c r="K215" s="239" t="s">
        <v>168</v>
      </c>
      <c r="L215" s="41"/>
      <c r="M215" s="244" t="s">
        <v>1</v>
      </c>
      <c r="N215" s="245" t="s">
        <v>42</v>
      </c>
      <c r="O215" s="88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0" t="s">
        <v>169</v>
      </c>
      <c r="AT215" s="230" t="s">
        <v>165</v>
      </c>
      <c r="AU215" s="230" t="s">
        <v>84</v>
      </c>
      <c r="AY215" s="14" t="s">
        <v>147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4" t="s">
        <v>84</v>
      </c>
      <c r="BK215" s="231">
        <f>ROUND(I215*H215,2)</f>
        <v>0</v>
      </c>
      <c r="BL215" s="14" t="s">
        <v>169</v>
      </c>
      <c r="BM215" s="230" t="s">
        <v>457</v>
      </c>
    </row>
    <row r="216" s="2" customFormat="1" ht="21.75" customHeight="1">
      <c r="A216" s="35"/>
      <c r="B216" s="36"/>
      <c r="C216" s="237" t="s">
        <v>458</v>
      </c>
      <c r="D216" s="237" t="s">
        <v>165</v>
      </c>
      <c r="E216" s="238" t="s">
        <v>459</v>
      </c>
      <c r="F216" s="239" t="s">
        <v>460</v>
      </c>
      <c r="G216" s="240" t="s">
        <v>320</v>
      </c>
      <c r="H216" s="241">
        <v>5</v>
      </c>
      <c r="I216" s="242"/>
      <c r="J216" s="243">
        <f>ROUND(I216*H216,2)</f>
        <v>0</v>
      </c>
      <c r="K216" s="239" t="s">
        <v>168</v>
      </c>
      <c r="L216" s="41"/>
      <c r="M216" s="244" t="s">
        <v>1</v>
      </c>
      <c r="N216" s="245" t="s">
        <v>42</v>
      </c>
      <c r="O216" s="88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30" t="s">
        <v>169</v>
      </c>
      <c r="AT216" s="230" t="s">
        <v>165</v>
      </c>
      <c r="AU216" s="230" t="s">
        <v>84</v>
      </c>
      <c r="AY216" s="14" t="s">
        <v>147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4" t="s">
        <v>84</v>
      </c>
      <c r="BK216" s="231">
        <f>ROUND(I216*H216,2)</f>
        <v>0</v>
      </c>
      <c r="BL216" s="14" t="s">
        <v>169</v>
      </c>
      <c r="BM216" s="230" t="s">
        <v>461</v>
      </c>
    </row>
    <row r="217" s="2" customFormat="1" ht="16.5" customHeight="1">
      <c r="A217" s="35"/>
      <c r="B217" s="36"/>
      <c r="C217" s="237" t="s">
        <v>462</v>
      </c>
      <c r="D217" s="237" t="s">
        <v>165</v>
      </c>
      <c r="E217" s="238" t="s">
        <v>463</v>
      </c>
      <c r="F217" s="239" t="s">
        <v>464</v>
      </c>
      <c r="G217" s="240" t="s">
        <v>151</v>
      </c>
      <c r="H217" s="241">
        <v>1</v>
      </c>
      <c r="I217" s="242"/>
      <c r="J217" s="243">
        <f>ROUND(I217*H217,2)</f>
        <v>0</v>
      </c>
      <c r="K217" s="239" t="s">
        <v>168</v>
      </c>
      <c r="L217" s="41"/>
      <c r="M217" s="244" t="s">
        <v>1</v>
      </c>
      <c r="N217" s="245" t="s">
        <v>42</v>
      </c>
      <c r="O217" s="88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0" t="s">
        <v>169</v>
      </c>
      <c r="AT217" s="230" t="s">
        <v>165</v>
      </c>
      <c r="AU217" s="230" t="s">
        <v>84</v>
      </c>
      <c r="AY217" s="14" t="s">
        <v>147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4" t="s">
        <v>84</v>
      </c>
      <c r="BK217" s="231">
        <f>ROUND(I217*H217,2)</f>
        <v>0</v>
      </c>
      <c r="BL217" s="14" t="s">
        <v>169</v>
      </c>
      <c r="BM217" s="230" t="s">
        <v>465</v>
      </c>
    </row>
    <row r="218" s="2" customFormat="1" ht="24.15" customHeight="1">
      <c r="A218" s="35"/>
      <c r="B218" s="36"/>
      <c r="C218" s="237" t="s">
        <v>466</v>
      </c>
      <c r="D218" s="237" t="s">
        <v>165</v>
      </c>
      <c r="E218" s="238" t="s">
        <v>467</v>
      </c>
      <c r="F218" s="239" t="s">
        <v>468</v>
      </c>
      <c r="G218" s="240" t="s">
        <v>151</v>
      </c>
      <c r="H218" s="241">
        <v>1</v>
      </c>
      <c r="I218" s="242"/>
      <c r="J218" s="243">
        <f>ROUND(I218*H218,2)</f>
        <v>0</v>
      </c>
      <c r="K218" s="239" t="s">
        <v>168</v>
      </c>
      <c r="L218" s="41"/>
      <c r="M218" s="244" t="s">
        <v>1</v>
      </c>
      <c r="N218" s="245" t="s">
        <v>42</v>
      </c>
      <c r="O218" s="88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30" t="s">
        <v>169</v>
      </c>
      <c r="AT218" s="230" t="s">
        <v>165</v>
      </c>
      <c r="AU218" s="230" t="s">
        <v>84</v>
      </c>
      <c r="AY218" s="14" t="s">
        <v>147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4" t="s">
        <v>84</v>
      </c>
      <c r="BK218" s="231">
        <f>ROUND(I218*H218,2)</f>
        <v>0</v>
      </c>
      <c r="BL218" s="14" t="s">
        <v>169</v>
      </c>
      <c r="BM218" s="230" t="s">
        <v>469</v>
      </c>
    </row>
    <row r="219" s="2" customFormat="1">
      <c r="A219" s="35"/>
      <c r="B219" s="36"/>
      <c r="C219" s="37"/>
      <c r="D219" s="232" t="s">
        <v>154</v>
      </c>
      <c r="E219" s="37"/>
      <c r="F219" s="233" t="s">
        <v>470</v>
      </c>
      <c r="G219" s="37"/>
      <c r="H219" s="37"/>
      <c r="I219" s="234"/>
      <c r="J219" s="37"/>
      <c r="K219" s="37"/>
      <c r="L219" s="41"/>
      <c r="M219" s="235"/>
      <c r="N219" s="236"/>
      <c r="O219" s="88"/>
      <c r="P219" s="88"/>
      <c r="Q219" s="88"/>
      <c r="R219" s="88"/>
      <c r="S219" s="88"/>
      <c r="T219" s="89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4" t="s">
        <v>154</v>
      </c>
      <c r="AU219" s="14" t="s">
        <v>84</v>
      </c>
    </row>
    <row r="220" s="2" customFormat="1" ht="16.5" customHeight="1">
      <c r="A220" s="35"/>
      <c r="B220" s="36"/>
      <c r="C220" s="237" t="s">
        <v>471</v>
      </c>
      <c r="D220" s="237" t="s">
        <v>165</v>
      </c>
      <c r="E220" s="238" t="s">
        <v>472</v>
      </c>
      <c r="F220" s="239" t="s">
        <v>473</v>
      </c>
      <c r="G220" s="240" t="s">
        <v>151</v>
      </c>
      <c r="H220" s="241">
        <v>18</v>
      </c>
      <c r="I220" s="242"/>
      <c r="J220" s="243">
        <f>ROUND(I220*H220,2)</f>
        <v>0</v>
      </c>
      <c r="K220" s="239" t="s">
        <v>168</v>
      </c>
      <c r="L220" s="41"/>
      <c r="M220" s="244" t="s">
        <v>1</v>
      </c>
      <c r="N220" s="245" t="s">
        <v>42</v>
      </c>
      <c r="O220" s="88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30" t="s">
        <v>169</v>
      </c>
      <c r="AT220" s="230" t="s">
        <v>165</v>
      </c>
      <c r="AU220" s="230" t="s">
        <v>84</v>
      </c>
      <c r="AY220" s="14" t="s">
        <v>147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4" t="s">
        <v>84</v>
      </c>
      <c r="BK220" s="231">
        <f>ROUND(I220*H220,2)</f>
        <v>0</v>
      </c>
      <c r="BL220" s="14" t="s">
        <v>169</v>
      </c>
      <c r="BM220" s="230" t="s">
        <v>474</v>
      </c>
    </row>
    <row r="221" s="2" customFormat="1">
      <c r="A221" s="35"/>
      <c r="B221" s="36"/>
      <c r="C221" s="37"/>
      <c r="D221" s="232" t="s">
        <v>154</v>
      </c>
      <c r="E221" s="37"/>
      <c r="F221" s="233" t="s">
        <v>475</v>
      </c>
      <c r="G221" s="37"/>
      <c r="H221" s="37"/>
      <c r="I221" s="234"/>
      <c r="J221" s="37"/>
      <c r="K221" s="37"/>
      <c r="L221" s="41"/>
      <c r="M221" s="235"/>
      <c r="N221" s="236"/>
      <c r="O221" s="88"/>
      <c r="P221" s="88"/>
      <c r="Q221" s="88"/>
      <c r="R221" s="88"/>
      <c r="S221" s="88"/>
      <c r="T221" s="89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4" t="s">
        <v>154</v>
      </c>
      <c r="AU221" s="14" t="s">
        <v>84</v>
      </c>
    </row>
    <row r="222" s="2" customFormat="1" ht="16.5" customHeight="1">
      <c r="A222" s="35"/>
      <c r="B222" s="36"/>
      <c r="C222" s="237" t="s">
        <v>476</v>
      </c>
      <c r="D222" s="237" t="s">
        <v>165</v>
      </c>
      <c r="E222" s="238" t="s">
        <v>477</v>
      </c>
      <c r="F222" s="239" t="s">
        <v>478</v>
      </c>
      <c r="G222" s="240" t="s">
        <v>151</v>
      </c>
      <c r="H222" s="241">
        <v>1</v>
      </c>
      <c r="I222" s="242"/>
      <c r="J222" s="243">
        <f>ROUND(I222*H222,2)</f>
        <v>0</v>
      </c>
      <c r="K222" s="239" t="s">
        <v>168</v>
      </c>
      <c r="L222" s="41"/>
      <c r="M222" s="244" t="s">
        <v>1</v>
      </c>
      <c r="N222" s="245" t="s">
        <v>42</v>
      </c>
      <c r="O222" s="88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30" t="s">
        <v>169</v>
      </c>
      <c r="AT222" s="230" t="s">
        <v>165</v>
      </c>
      <c r="AU222" s="230" t="s">
        <v>84</v>
      </c>
      <c r="AY222" s="14" t="s">
        <v>147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4" t="s">
        <v>84</v>
      </c>
      <c r="BK222" s="231">
        <f>ROUND(I222*H222,2)</f>
        <v>0</v>
      </c>
      <c r="BL222" s="14" t="s">
        <v>169</v>
      </c>
      <c r="BM222" s="230" t="s">
        <v>479</v>
      </c>
    </row>
    <row r="223" s="2" customFormat="1" ht="37.8" customHeight="1">
      <c r="A223" s="35"/>
      <c r="B223" s="36"/>
      <c r="C223" s="237" t="s">
        <v>480</v>
      </c>
      <c r="D223" s="237" t="s">
        <v>165</v>
      </c>
      <c r="E223" s="238" t="s">
        <v>481</v>
      </c>
      <c r="F223" s="239" t="s">
        <v>482</v>
      </c>
      <c r="G223" s="240" t="s">
        <v>151</v>
      </c>
      <c r="H223" s="241">
        <v>1</v>
      </c>
      <c r="I223" s="242"/>
      <c r="J223" s="243">
        <f>ROUND(I223*H223,2)</f>
        <v>0</v>
      </c>
      <c r="K223" s="239" t="s">
        <v>168</v>
      </c>
      <c r="L223" s="41"/>
      <c r="M223" s="244" t="s">
        <v>1</v>
      </c>
      <c r="N223" s="245" t="s">
        <v>42</v>
      </c>
      <c r="O223" s="88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0" t="s">
        <v>169</v>
      </c>
      <c r="AT223" s="230" t="s">
        <v>165</v>
      </c>
      <c r="AU223" s="230" t="s">
        <v>84</v>
      </c>
      <c r="AY223" s="14" t="s">
        <v>147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4" t="s">
        <v>84</v>
      </c>
      <c r="BK223" s="231">
        <f>ROUND(I223*H223,2)</f>
        <v>0</v>
      </c>
      <c r="BL223" s="14" t="s">
        <v>169</v>
      </c>
      <c r="BM223" s="230" t="s">
        <v>483</v>
      </c>
    </row>
    <row r="224" s="2" customFormat="1" ht="142.2" customHeight="1">
      <c r="A224" s="35"/>
      <c r="B224" s="36"/>
      <c r="C224" s="237" t="s">
        <v>484</v>
      </c>
      <c r="D224" s="237" t="s">
        <v>165</v>
      </c>
      <c r="E224" s="238" t="s">
        <v>485</v>
      </c>
      <c r="F224" s="239" t="s">
        <v>486</v>
      </c>
      <c r="G224" s="240" t="s">
        <v>151</v>
      </c>
      <c r="H224" s="241">
        <v>1</v>
      </c>
      <c r="I224" s="242"/>
      <c r="J224" s="243">
        <f>ROUND(I224*H224,2)</f>
        <v>0</v>
      </c>
      <c r="K224" s="239" t="s">
        <v>168</v>
      </c>
      <c r="L224" s="41"/>
      <c r="M224" s="244" t="s">
        <v>1</v>
      </c>
      <c r="N224" s="245" t="s">
        <v>42</v>
      </c>
      <c r="O224" s="88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0" t="s">
        <v>169</v>
      </c>
      <c r="AT224" s="230" t="s">
        <v>165</v>
      </c>
      <c r="AU224" s="230" t="s">
        <v>84</v>
      </c>
      <c r="AY224" s="14" t="s">
        <v>147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4" t="s">
        <v>84</v>
      </c>
      <c r="BK224" s="231">
        <f>ROUND(I224*H224,2)</f>
        <v>0</v>
      </c>
      <c r="BL224" s="14" t="s">
        <v>169</v>
      </c>
      <c r="BM224" s="230" t="s">
        <v>487</v>
      </c>
    </row>
    <row r="225" s="2" customFormat="1" ht="44.25" customHeight="1">
      <c r="A225" s="35"/>
      <c r="B225" s="36"/>
      <c r="C225" s="237" t="s">
        <v>488</v>
      </c>
      <c r="D225" s="237" t="s">
        <v>165</v>
      </c>
      <c r="E225" s="238" t="s">
        <v>489</v>
      </c>
      <c r="F225" s="239" t="s">
        <v>490</v>
      </c>
      <c r="G225" s="240" t="s">
        <v>151</v>
      </c>
      <c r="H225" s="241">
        <v>1</v>
      </c>
      <c r="I225" s="242"/>
      <c r="J225" s="243">
        <f>ROUND(I225*H225,2)</f>
        <v>0</v>
      </c>
      <c r="K225" s="239" t="s">
        <v>168</v>
      </c>
      <c r="L225" s="41"/>
      <c r="M225" s="244" t="s">
        <v>1</v>
      </c>
      <c r="N225" s="245" t="s">
        <v>42</v>
      </c>
      <c r="O225" s="88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0" t="s">
        <v>169</v>
      </c>
      <c r="AT225" s="230" t="s">
        <v>165</v>
      </c>
      <c r="AU225" s="230" t="s">
        <v>84</v>
      </c>
      <c r="AY225" s="14" t="s">
        <v>147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4" t="s">
        <v>84</v>
      </c>
      <c r="BK225" s="231">
        <f>ROUND(I225*H225,2)</f>
        <v>0</v>
      </c>
      <c r="BL225" s="14" t="s">
        <v>169</v>
      </c>
      <c r="BM225" s="230" t="s">
        <v>491</v>
      </c>
    </row>
    <row r="226" s="2" customFormat="1" ht="33" customHeight="1">
      <c r="A226" s="35"/>
      <c r="B226" s="36"/>
      <c r="C226" s="237" t="s">
        <v>492</v>
      </c>
      <c r="D226" s="237" t="s">
        <v>165</v>
      </c>
      <c r="E226" s="238" t="s">
        <v>493</v>
      </c>
      <c r="F226" s="239" t="s">
        <v>494</v>
      </c>
      <c r="G226" s="240" t="s">
        <v>151</v>
      </c>
      <c r="H226" s="241">
        <v>1</v>
      </c>
      <c r="I226" s="242"/>
      <c r="J226" s="243">
        <f>ROUND(I226*H226,2)</f>
        <v>0</v>
      </c>
      <c r="K226" s="239" t="s">
        <v>168</v>
      </c>
      <c r="L226" s="41"/>
      <c r="M226" s="244" t="s">
        <v>1</v>
      </c>
      <c r="N226" s="245" t="s">
        <v>42</v>
      </c>
      <c r="O226" s="88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30" t="s">
        <v>169</v>
      </c>
      <c r="AT226" s="230" t="s">
        <v>165</v>
      </c>
      <c r="AU226" s="230" t="s">
        <v>84</v>
      </c>
      <c r="AY226" s="14" t="s">
        <v>147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4" t="s">
        <v>84</v>
      </c>
      <c r="BK226" s="231">
        <f>ROUND(I226*H226,2)</f>
        <v>0</v>
      </c>
      <c r="BL226" s="14" t="s">
        <v>169</v>
      </c>
      <c r="BM226" s="230" t="s">
        <v>495</v>
      </c>
    </row>
    <row r="227" s="2" customFormat="1">
      <c r="A227" s="35"/>
      <c r="B227" s="36"/>
      <c r="C227" s="37"/>
      <c r="D227" s="232" t="s">
        <v>154</v>
      </c>
      <c r="E227" s="37"/>
      <c r="F227" s="233" t="s">
        <v>496</v>
      </c>
      <c r="G227" s="37"/>
      <c r="H227" s="37"/>
      <c r="I227" s="234"/>
      <c r="J227" s="37"/>
      <c r="K227" s="37"/>
      <c r="L227" s="41"/>
      <c r="M227" s="235"/>
      <c r="N227" s="236"/>
      <c r="O227" s="88"/>
      <c r="P227" s="88"/>
      <c r="Q227" s="88"/>
      <c r="R227" s="88"/>
      <c r="S227" s="88"/>
      <c r="T227" s="89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4" t="s">
        <v>154</v>
      </c>
      <c r="AU227" s="14" t="s">
        <v>84</v>
      </c>
    </row>
    <row r="228" s="2" customFormat="1" ht="37.8" customHeight="1">
      <c r="A228" s="35"/>
      <c r="B228" s="36"/>
      <c r="C228" s="218" t="s">
        <v>497</v>
      </c>
      <c r="D228" s="218" t="s">
        <v>148</v>
      </c>
      <c r="E228" s="219" t="s">
        <v>498</v>
      </c>
      <c r="F228" s="220" t="s">
        <v>499</v>
      </c>
      <c r="G228" s="221" t="s">
        <v>151</v>
      </c>
      <c r="H228" s="222">
        <v>2</v>
      </c>
      <c r="I228" s="223"/>
      <c r="J228" s="224">
        <f>ROUND(I228*H228,2)</f>
        <v>0</v>
      </c>
      <c r="K228" s="220" t="s">
        <v>168</v>
      </c>
      <c r="L228" s="225"/>
      <c r="M228" s="226" t="s">
        <v>1</v>
      </c>
      <c r="N228" s="227" t="s">
        <v>42</v>
      </c>
      <c r="O228" s="88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30" t="s">
        <v>152</v>
      </c>
      <c r="AT228" s="230" t="s">
        <v>148</v>
      </c>
      <c r="AU228" s="230" t="s">
        <v>84</v>
      </c>
      <c r="AY228" s="14" t="s">
        <v>147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4" t="s">
        <v>84</v>
      </c>
      <c r="BK228" s="231">
        <f>ROUND(I228*H228,2)</f>
        <v>0</v>
      </c>
      <c r="BL228" s="14" t="s">
        <v>152</v>
      </c>
      <c r="BM228" s="230" t="s">
        <v>500</v>
      </c>
    </row>
    <row r="229" s="2" customFormat="1" ht="24.15" customHeight="1">
      <c r="A229" s="35"/>
      <c r="B229" s="36"/>
      <c r="C229" s="237" t="s">
        <v>501</v>
      </c>
      <c r="D229" s="237" t="s">
        <v>165</v>
      </c>
      <c r="E229" s="238" t="s">
        <v>502</v>
      </c>
      <c r="F229" s="239" t="s">
        <v>503</v>
      </c>
      <c r="G229" s="240" t="s">
        <v>151</v>
      </c>
      <c r="H229" s="241">
        <v>2</v>
      </c>
      <c r="I229" s="242"/>
      <c r="J229" s="243">
        <f>ROUND(I229*H229,2)</f>
        <v>0</v>
      </c>
      <c r="K229" s="239" t="s">
        <v>168</v>
      </c>
      <c r="L229" s="41"/>
      <c r="M229" s="244" t="s">
        <v>1</v>
      </c>
      <c r="N229" s="245" t="s">
        <v>42</v>
      </c>
      <c r="O229" s="88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30" t="s">
        <v>169</v>
      </c>
      <c r="AT229" s="230" t="s">
        <v>165</v>
      </c>
      <c r="AU229" s="230" t="s">
        <v>84</v>
      </c>
      <c r="AY229" s="14" t="s">
        <v>147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4" t="s">
        <v>84</v>
      </c>
      <c r="BK229" s="231">
        <f>ROUND(I229*H229,2)</f>
        <v>0</v>
      </c>
      <c r="BL229" s="14" t="s">
        <v>169</v>
      </c>
      <c r="BM229" s="230" t="s">
        <v>504</v>
      </c>
    </row>
    <row r="230" s="2" customFormat="1" ht="37.8" customHeight="1">
      <c r="A230" s="35"/>
      <c r="B230" s="36"/>
      <c r="C230" s="218" t="s">
        <v>505</v>
      </c>
      <c r="D230" s="218" t="s">
        <v>148</v>
      </c>
      <c r="E230" s="219" t="s">
        <v>506</v>
      </c>
      <c r="F230" s="220" t="s">
        <v>507</v>
      </c>
      <c r="G230" s="221" t="s">
        <v>151</v>
      </c>
      <c r="H230" s="222">
        <v>2</v>
      </c>
      <c r="I230" s="223"/>
      <c r="J230" s="224">
        <f>ROUND(I230*H230,2)</f>
        <v>0</v>
      </c>
      <c r="K230" s="220" t="s">
        <v>168</v>
      </c>
      <c r="L230" s="225"/>
      <c r="M230" s="226" t="s">
        <v>1</v>
      </c>
      <c r="N230" s="227" t="s">
        <v>42</v>
      </c>
      <c r="O230" s="88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30" t="s">
        <v>152</v>
      </c>
      <c r="AT230" s="230" t="s">
        <v>148</v>
      </c>
      <c r="AU230" s="230" t="s">
        <v>84</v>
      </c>
      <c r="AY230" s="14" t="s">
        <v>147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4" t="s">
        <v>84</v>
      </c>
      <c r="BK230" s="231">
        <f>ROUND(I230*H230,2)</f>
        <v>0</v>
      </c>
      <c r="BL230" s="14" t="s">
        <v>152</v>
      </c>
      <c r="BM230" s="230" t="s">
        <v>508</v>
      </c>
    </row>
    <row r="231" s="2" customFormat="1">
      <c r="A231" s="35"/>
      <c r="B231" s="36"/>
      <c r="C231" s="37"/>
      <c r="D231" s="232" t="s">
        <v>154</v>
      </c>
      <c r="E231" s="37"/>
      <c r="F231" s="233" t="s">
        <v>509</v>
      </c>
      <c r="G231" s="37"/>
      <c r="H231" s="37"/>
      <c r="I231" s="234"/>
      <c r="J231" s="37"/>
      <c r="K231" s="37"/>
      <c r="L231" s="41"/>
      <c r="M231" s="235"/>
      <c r="N231" s="236"/>
      <c r="O231" s="88"/>
      <c r="P231" s="88"/>
      <c r="Q231" s="88"/>
      <c r="R231" s="88"/>
      <c r="S231" s="88"/>
      <c r="T231" s="89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4" t="s">
        <v>154</v>
      </c>
      <c r="AU231" s="14" t="s">
        <v>84</v>
      </c>
    </row>
    <row r="232" s="2" customFormat="1" ht="37.8" customHeight="1">
      <c r="A232" s="35"/>
      <c r="B232" s="36"/>
      <c r="C232" s="237" t="s">
        <v>510</v>
      </c>
      <c r="D232" s="237" t="s">
        <v>165</v>
      </c>
      <c r="E232" s="238" t="s">
        <v>511</v>
      </c>
      <c r="F232" s="239" t="s">
        <v>512</v>
      </c>
      <c r="G232" s="240" t="s">
        <v>151</v>
      </c>
      <c r="H232" s="241">
        <v>2</v>
      </c>
      <c r="I232" s="242"/>
      <c r="J232" s="243">
        <f>ROUND(I232*H232,2)</f>
        <v>0</v>
      </c>
      <c r="K232" s="239" t="s">
        <v>168</v>
      </c>
      <c r="L232" s="41"/>
      <c r="M232" s="244" t="s">
        <v>1</v>
      </c>
      <c r="N232" s="245" t="s">
        <v>42</v>
      </c>
      <c r="O232" s="88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30" t="s">
        <v>169</v>
      </c>
      <c r="AT232" s="230" t="s">
        <v>165</v>
      </c>
      <c r="AU232" s="230" t="s">
        <v>84</v>
      </c>
      <c r="AY232" s="14" t="s">
        <v>147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4" t="s">
        <v>84</v>
      </c>
      <c r="BK232" s="231">
        <f>ROUND(I232*H232,2)</f>
        <v>0</v>
      </c>
      <c r="BL232" s="14" t="s">
        <v>169</v>
      </c>
      <c r="BM232" s="230" t="s">
        <v>513</v>
      </c>
    </row>
    <row r="233" s="2" customFormat="1" ht="49.05" customHeight="1">
      <c r="A233" s="35"/>
      <c r="B233" s="36"/>
      <c r="C233" s="218" t="s">
        <v>514</v>
      </c>
      <c r="D233" s="218" t="s">
        <v>148</v>
      </c>
      <c r="E233" s="219" t="s">
        <v>515</v>
      </c>
      <c r="F233" s="220" t="s">
        <v>516</v>
      </c>
      <c r="G233" s="221" t="s">
        <v>151</v>
      </c>
      <c r="H233" s="222">
        <v>6</v>
      </c>
      <c r="I233" s="223"/>
      <c r="J233" s="224">
        <f>ROUND(I233*H233,2)</f>
        <v>0</v>
      </c>
      <c r="K233" s="220" t="s">
        <v>168</v>
      </c>
      <c r="L233" s="225"/>
      <c r="M233" s="226" t="s">
        <v>1</v>
      </c>
      <c r="N233" s="227" t="s">
        <v>42</v>
      </c>
      <c r="O233" s="88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30" t="s">
        <v>152</v>
      </c>
      <c r="AT233" s="230" t="s">
        <v>148</v>
      </c>
      <c r="AU233" s="230" t="s">
        <v>84</v>
      </c>
      <c r="AY233" s="14" t="s">
        <v>147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4" t="s">
        <v>84</v>
      </c>
      <c r="BK233" s="231">
        <f>ROUND(I233*H233,2)</f>
        <v>0</v>
      </c>
      <c r="BL233" s="14" t="s">
        <v>152</v>
      </c>
      <c r="BM233" s="230" t="s">
        <v>517</v>
      </c>
    </row>
    <row r="234" s="2" customFormat="1" ht="16.5" customHeight="1">
      <c r="A234" s="35"/>
      <c r="B234" s="36"/>
      <c r="C234" s="237" t="s">
        <v>518</v>
      </c>
      <c r="D234" s="237" t="s">
        <v>165</v>
      </c>
      <c r="E234" s="238" t="s">
        <v>519</v>
      </c>
      <c r="F234" s="239" t="s">
        <v>520</v>
      </c>
      <c r="G234" s="240" t="s">
        <v>151</v>
      </c>
      <c r="H234" s="241">
        <v>6</v>
      </c>
      <c r="I234" s="242"/>
      <c r="J234" s="243">
        <f>ROUND(I234*H234,2)</f>
        <v>0</v>
      </c>
      <c r="K234" s="239" t="s">
        <v>168</v>
      </c>
      <c r="L234" s="41"/>
      <c r="M234" s="244" t="s">
        <v>1</v>
      </c>
      <c r="N234" s="245" t="s">
        <v>42</v>
      </c>
      <c r="O234" s="88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30" t="s">
        <v>169</v>
      </c>
      <c r="AT234" s="230" t="s">
        <v>165</v>
      </c>
      <c r="AU234" s="230" t="s">
        <v>84</v>
      </c>
      <c r="AY234" s="14" t="s">
        <v>147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4" t="s">
        <v>84</v>
      </c>
      <c r="BK234" s="231">
        <f>ROUND(I234*H234,2)</f>
        <v>0</v>
      </c>
      <c r="BL234" s="14" t="s">
        <v>169</v>
      </c>
      <c r="BM234" s="230" t="s">
        <v>521</v>
      </c>
    </row>
    <row r="235" s="2" customFormat="1" ht="24.15" customHeight="1">
      <c r="A235" s="35"/>
      <c r="B235" s="36"/>
      <c r="C235" s="218" t="s">
        <v>522</v>
      </c>
      <c r="D235" s="218" t="s">
        <v>148</v>
      </c>
      <c r="E235" s="219" t="s">
        <v>523</v>
      </c>
      <c r="F235" s="220" t="s">
        <v>524</v>
      </c>
      <c r="G235" s="221" t="s">
        <v>151</v>
      </c>
      <c r="H235" s="222">
        <v>6</v>
      </c>
      <c r="I235" s="223"/>
      <c r="J235" s="224">
        <f>ROUND(I235*H235,2)</f>
        <v>0</v>
      </c>
      <c r="K235" s="220" t="s">
        <v>168</v>
      </c>
      <c r="L235" s="225"/>
      <c r="M235" s="226" t="s">
        <v>1</v>
      </c>
      <c r="N235" s="227" t="s">
        <v>42</v>
      </c>
      <c r="O235" s="88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30" t="s">
        <v>152</v>
      </c>
      <c r="AT235" s="230" t="s">
        <v>148</v>
      </c>
      <c r="AU235" s="230" t="s">
        <v>84</v>
      </c>
      <c r="AY235" s="14" t="s">
        <v>147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4" t="s">
        <v>84</v>
      </c>
      <c r="BK235" s="231">
        <f>ROUND(I235*H235,2)</f>
        <v>0</v>
      </c>
      <c r="BL235" s="14" t="s">
        <v>152</v>
      </c>
      <c r="BM235" s="230" t="s">
        <v>525</v>
      </c>
    </row>
    <row r="236" s="2" customFormat="1">
      <c r="A236" s="35"/>
      <c r="B236" s="36"/>
      <c r="C236" s="37"/>
      <c r="D236" s="232" t="s">
        <v>154</v>
      </c>
      <c r="E236" s="37"/>
      <c r="F236" s="233" t="s">
        <v>526</v>
      </c>
      <c r="G236" s="37"/>
      <c r="H236" s="37"/>
      <c r="I236" s="234"/>
      <c r="J236" s="37"/>
      <c r="K236" s="37"/>
      <c r="L236" s="41"/>
      <c r="M236" s="235"/>
      <c r="N236" s="236"/>
      <c r="O236" s="88"/>
      <c r="P236" s="88"/>
      <c r="Q236" s="88"/>
      <c r="R236" s="88"/>
      <c r="S236" s="88"/>
      <c r="T236" s="89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4" t="s">
        <v>154</v>
      </c>
      <c r="AU236" s="14" t="s">
        <v>84</v>
      </c>
    </row>
    <row r="237" s="2" customFormat="1" ht="37.8" customHeight="1">
      <c r="A237" s="35"/>
      <c r="B237" s="36"/>
      <c r="C237" s="218" t="s">
        <v>527</v>
      </c>
      <c r="D237" s="218" t="s">
        <v>148</v>
      </c>
      <c r="E237" s="219" t="s">
        <v>528</v>
      </c>
      <c r="F237" s="220" t="s">
        <v>529</v>
      </c>
      <c r="G237" s="221" t="s">
        <v>151</v>
      </c>
      <c r="H237" s="222">
        <v>4</v>
      </c>
      <c r="I237" s="223"/>
      <c r="J237" s="224">
        <f>ROUND(I237*H237,2)</f>
        <v>0</v>
      </c>
      <c r="K237" s="220" t="s">
        <v>1</v>
      </c>
      <c r="L237" s="225"/>
      <c r="M237" s="226" t="s">
        <v>1</v>
      </c>
      <c r="N237" s="227" t="s">
        <v>42</v>
      </c>
      <c r="O237" s="88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30" t="s">
        <v>152</v>
      </c>
      <c r="AT237" s="230" t="s">
        <v>148</v>
      </c>
      <c r="AU237" s="230" t="s">
        <v>84</v>
      </c>
      <c r="AY237" s="14" t="s">
        <v>147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4" t="s">
        <v>84</v>
      </c>
      <c r="BK237" s="231">
        <f>ROUND(I237*H237,2)</f>
        <v>0</v>
      </c>
      <c r="BL237" s="14" t="s">
        <v>152</v>
      </c>
      <c r="BM237" s="230" t="s">
        <v>530</v>
      </c>
    </row>
    <row r="238" s="2" customFormat="1">
      <c r="A238" s="35"/>
      <c r="B238" s="36"/>
      <c r="C238" s="37"/>
      <c r="D238" s="232" t="s">
        <v>154</v>
      </c>
      <c r="E238" s="37"/>
      <c r="F238" s="233" t="s">
        <v>531</v>
      </c>
      <c r="G238" s="37"/>
      <c r="H238" s="37"/>
      <c r="I238" s="234"/>
      <c r="J238" s="37"/>
      <c r="K238" s="37"/>
      <c r="L238" s="41"/>
      <c r="M238" s="235"/>
      <c r="N238" s="236"/>
      <c r="O238" s="88"/>
      <c r="P238" s="88"/>
      <c r="Q238" s="88"/>
      <c r="R238" s="88"/>
      <c r="S238" s="88"/>
      <c r="T238" s="89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4" t="s">
        <v>154</v>
      </c>
      <c r="AU238" s="14" t="s">
        <v>84</v>
      </c>
    </row>
    <row r="239" s="2" customFormat="1" ht="37.8" customHeight="1">
      <c r="A239" s="35"/>
      <c r="B239" s="36"/>
      <c r="C239" s="218" t="s">
        <v>532</v>
      </c>
      <c r="D239" s="218" t="s">
        <v>148</v>
      </c>
      <c r="E239" s="219" t="s">
        <v>533</v>
      </c>
      <c r="F239" s="220" t="s">
        <v>534</v>
      </c>
      <c r="G239" s="221" t="s">
        <v>151</v>
      </c>
      <c r="H239" s="222">
        <v>4</v>
      </c>
      <c r="I239" s="223"/>
      <c r="J239" s="224">
        <f>ROUND(I239*H239,2)</f>
        <v>0</v>
      </c>
      <c r="K239" s="220" t="s">
        <v>168</v>
      </c>
      <c r="L239" s="225"/>
      <c r="M239" s="226" t="s">
        <v>1</v>
      </c>
      <c r="N239" s="227" t="s">
        <v>42</v>
      </c>
      <c r="O239" s="88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30" t="s">
        <v>152</v>
      </c>
      <c r="AT239" s="230" t="s">
        <v>148</v>
      </c>
      <c r="AU239" s="230" t="s">
        <v>84</v>
      </c>
      <c r="AY239" s="14" t="s">
        <v>147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4" t="s">
        <v>84</v>
      </c>
      <c r="BK239" s="231">
        <f>ROUND(I239*H239,2)</f>
        <v>0</v>
      </c>
      <c r="BL239" s="14" t="s">
        <v>152</v>
      </c>
      <c r="BM239" s="230" t="s">
        <v>535</v>
      </c>
    </row>
    <row r="240" s="2" customFormat="1">
      <c r="A240" s="35"/>
      <c r="B240" s="36"/>
      <c r="C240" s="37"/>
      <c r="D240" s="232" t="s">
        <v>154</v>
      </c>
      <c r="E240" s="37"/>
      <c r="F240" s="233" t="s">
        <v>536</v>
      </c>
      <c r="G240" s="37"/>
      <c r="H240" s="37"/>
      <c r="I240" s="234"/>
      <c r="J240" s="37"/>
      <c r="K240" s="37"/>
      <c r="L240" s="41"/>
      <c r="M240" s="235"/>
      <c r="N240" s="236"/>
      <c r="O240" s="88"/>
      <c r="P240" s="88"/>
      <c r="Q240" s="88"/>
      <c r="R240" s="88"/>
      <c r="S240" s="88"/>
      <c r="T240" s="89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4" t="s">
        <v>154</v>
      </c>
      <c r="AU240" s="14" t="s">
        <v>84</v>
      </c>
    </row>
    <row r="241" s="2" customFormat="1" ht="16.5" customHeight="1">
      <c r="A241" s="35"/>
      <c r="B241" s="36"/>
      <c r="C241" s="237" t="s">
        <v>537</v>
      </c>
      <c r="D241" s="237" t="s">
        <v>165</v>
      </c>
      <c r="E241" s="238" t="s">
        <v>538</v>
      </c>
      <c r="F241" s="239" t="s">
        <v>539</v>
      </c>
      <c r="G241" s="240" t="s">
        <v>151</v>
      </c>
      <c r="H241" s="241">
        <v>8</v>
      </c>
      <c r="I241" s="242"/>
      <c r="J241" s="243">
        <f>ROUND(I241*H241,2)</f>
        <v>0</v>
      </c>
      <c r="K241" s="239" t="s">
        <v>168</v>
      </c>
      <c r="L241" s="41"/>
      <c r="M241" s="244" t="s">
        <v>1</v>
      </c>
      <c r="N241" s="245" t="s">
        <v>42</v>
      </c>
      <c r="O241" s="88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30" t="s">
        <v>169</v>
      </c>
      <c r="AT241" s="230" t="s">
        <v>165</v>
      </c>
      <c r="AU241" s="230" t="s">
        <v>84</v>
      </c>
      <c r="AY241" s="14" t="s">
        <v>147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4" t="s">
        <v>84</v>
      </c>
      <c r="BK241" s="231">
        <f>ROUND(I241*H241,2)</f>
        <v>0</v>
      </c>
      <c r="BL241" s="14" t="s">
        <v>169</v>
      </c>
      <c r="BM241" s="230" t="s">
        <v>540</v>
      </c>
    </row>
    <row r="242" s="2" customFormat="1" ht="37.8" customHeight="1">
      <c r="A242" s="35"/>
      <c r="B242" s="36"/>
      <c r="C242" s="218" t="s">
        <v>541</v>
      </c>
      <c r="D242" s="218" t="s">
        <v>148</v>
      </c>
      <c r="E242" s="219" t="s">
        <v>542</v>
      </c>
      <c r="F242" s="220" t="s">
        <v>543</v>
      </c>
      <c r="G242" s="221" t="s">
        <v>151</v>
      </c>
      <c r="H242" s="222">
        <v>1</v>
      </c>
      <c r="I242" s="223"/>
      <c r="J242" s="224">
        <f>ROUND(I242*H242,2)</f>
        <v>0</v>
      </c>
      <c r="K242" s="220" t="s">
        <v>168</v>
      </c>
      <c r="L242" s="225"/>
      <c r="M242" s="226" t="s">
        <v>1</v>
      </c>
      <c r="N242" s="227" t="s">
        <v>42</v>
      </c>
      <c r="O242" s="88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30" t="s">
        <v>152</v>
      </c>
      <c r="AT242" s="230" t="s">
        <v>148</v>
      </c>
      <c r="AU242" s="230" t="s">
        <v>84</v>
      </c>
      <c r="AY242" s="14" t="s">
        <v>147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4" t="s">
        <v>84</v>
      </c>
      <c r="BK242" s="231">
        <f>ROUND(I242*H242,2)</f>
        <v>0</v>
      </c>
      <c r="BL242" s="14" t="s">
        <v>152</v>
      </c>
      <c r="BM242" s="230" t="s">
        <v>544</v>
      </c>
    </row>
    <row r="243" s="2" customFormat="1" ht="37.8" customHeight="1">
      <c r="A243" s="35"/>
      <c r="B243" s="36"/>
      <c r="C243" s="218" t="s">
        <v>545</v>
      </c>
      <c r="D243" s="218" t="s">
        <v>148</v>
      </c>
      <c r="E243" s="219" t="s">
        <v>546</v>
      </c>
      <c r="F243" s="220" t="s">
        <v>547</v>
      </c>
      <c r="G243" s="221" t="s">
        <v>151</v>
      </c>
      <c r="H243" s="222">
        <v>1</v>
      </c>
      <c r="I243" s="223"/>
      <c r="J243" s="224">
        <f>ROUND(I243*H243,2)</f>
        <v>0</v>
      </c>
      <c r="K243" s="220" t="s">
        <v>168</v>
      </c>
      <c r="L243" s="225"/>
      <c r="M243" s="226" t="s">
        <v>1</v>
      </c>
      <c r="N243" s="227" t="s">
        <v>42</v>
      </c>
      <c r="O243" s="88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30" t="s">
        <v>152</v>
      </c>
      <c r="AT243" s="230" t="s">
        <v>148</v>
      </c>
      <c r="AU243" s="230" t="s">
        <v>84</v>
      </c>
      <c r="AY243" s="14" t="s">
        <v>147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4" t="s">
        <v>84</v>
      </c>
      <c r="BK243" s="231">
        <f>ROUND(I243*H243,2)</f>
        <v>0</v>
      </c>
      <c r="BL243" s="14" t="s">
        <v>152</v>
      </c>
      <c r="BM243" s="230" t="s">
        <v>548</v>
      </c>
    </row>
    <row r="244" s="2" customFormat="1" ht="21.75" customHeight="1">
      <c r="A244" s="35"/>
      <c r="B244" s="36"/>
      <c r="C244" s="237" t="s">
        <v>549</v>
      </c>
      <c r="D244" s="237" t="s">
        <v>165</v>
      </c>
      <c r="E244" s="238" t="s">
        <v>550</v>
      </c>
      <c r="F244" s="239" t="s">
        <v>551</v>
      </c>
      <c r="G244" s="240" t="s">
        <v>151</v>
      </c>
      <c r="H244" s="241">
        <v>1</v>
      </c>
      <c r="I244" s="242"/>
      <c r="J244" s="243">
        <f>ROUND(I244*H244,2)</f>
        <v>0</v>
      </c>
      <c r="K244" s="239" t="s">
        <v>168</v>
      </c>
      <c r="L244" s="41"/>
      <c r="M244" s="246" t="s">
        <v>1</v>
      </c>
      <c r="N244" s="247" t="s">
        <v>42</v>
      </c>
      <c r="O244" s="248"/>
      <c r="P244" s="249">
        <f>O244*H244</f>
        <v>0</v>
      </c>
      <c r="Q244" s="249">
        <v>0</v>
      </c>
      <c r="R244" s="249">
        <f>Q244*H244</f>
        <v>0</v>
      </c>
      <c r="S244" s="249">
        <v>0</v>
      </c>
      <c r="T244" s="250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30" t="s">
        <v>169</v>
      </c>
      <c r="AT244" s="230" t="s">
        <v>165</v>
      </c>
      <c r="AU244" s="230" t="s">
        <v>84</v>
      </c>
      <c r="AY244" s="14" t="s">
        <v>147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4" t="s">
        <v>84</v>
      </c>
      <c r="BK244" s="231">
        <f>ROUND(I244*H244,2)</f>
        <v>0</v>
      </c>
      <c r="BL244" s="14" t="s">
        <v>169</v>
      </c>
      <c r="BM244" s="230" t="s">
        <v>552</v>
      </c>
    </row>
    <row r="245" s="2" customFormat="1" ht="6.96" customHeight="1">
      <c r="A245" s="35"/>
      <c r="B245" s="63"/>
      <c r="C245" s="64"/>
      <c r="D245" s="64"/>
      <c r="E245" s="64"/>
      <c r="F245" s="64"/>
      <c r="G245" s="64"/>
      <c r="H245" s="64"/>
      <c r="I245" s="64"/>
      <c r="J245" s="64"/>
      <c r="K245" s="64"/>
      <c r="L245" s="41"/>
      <c r="M245" s="35"/>
      <c r="O245" s="35"/>
      <c r="P245" s="35"/>
      <c r="Q245" s="35"/>
      <c r="R245" s="35"/>
      <c r="S245" s="35"/>
      <c r="T245" s="35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</row>
  </sheetData>
  <sheetProtection sheet="1" autoFilter="0" formatColumns="0" formatRows="0" objects="1" scenarios="1" spinCount="100000" saltValue="dp7gkKsKbC1zYVzzkVJEoDR1MmKxcYBZ5TkPVVbT1co15kS5NLeFBNvQ9Sec5xHBUnVwZUFzGYpzv6I6G3fhdQ==" hashValue="AeH/AK6c2M9ivZA9XZw9oNwzDpBBHqVwBsj7BWTYIf+YWXolRwSRCI+x1C1Nf61tzH8TpvkWi2+ztplydvgJQg==" algorithmName="SHA-512" password="CC35"/>
  <autoFilter ref="C124:K244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98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86</v>
      </c>
    </row>
    <row r="4" hidden="1" s="1" customFormat="1" ht="24.96" customHeight="1">
      <c r="B4" s="17"/>
      <c r="D4" s="146" t="s">
        <v>117</v>
      </c>
      <c r="L4" s="17"/>
      <c r="M4" s="147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8" t="s">
        <v>16</v>
      </c>
      <c r="L6" s="17"/>
    </row>
    <row r="7" hidden="1" s="1" customFormat="1" ht="26.25" customHeight="1">
      <c r="B7" s="17"/>
      <c r="E7" s="149" t="str">
        <f>'Rekapitulace stavby'!K6</f>
        <v>Oprava PZS přejezdu P2611 a P10359 km 26,817 a 0,370 trati Benešov n.Pl. – Rumburk</v>
      </c>
      <c r="F7" s="148"/>
      <c r="G7" s="148"/>
      <c r="H7" s="148"/>
      <c r="L7" s="17"/>
    </row>
    <row r="8" hidden="1">
      <c r="B8" s="17"/>
      <c r="D8" s="148" t="s">
        <v>118</v>
      </c>
      <c r="L8" s="17"/>
    </row>
    <row r="9" hidden="1" s="1" customFormat="1" ht="16.5" customHeight="1">
      <c r="B9" s="17"/>
      <c r="E9" s="149" t="s">
        <v>119</v>
      </c>
      <c r="F9" s="1"/>
      <c r="G9" s="1"/>
      <c r="H9" s="1"/>
      <c r="L9" s="17"/>
    </row>
    <row r="10" hidden="1" s="1" customFormat="1" ht="12" customHeight="1">
      <c r="B10" s="17"/>
      <c r="D10" s="148" t="s">
        <v>120</v>
      </c>
      <c r="L10" s="17"/>
    </row>
    <row r="11" hidden="1" s="2" customFormat="1" ht="16.5" customHeight="1">
      <c r="A11" s="35"/>
      <c r="B11" s="41"/>
      <c r="C11" s="35"/>
      <c r="D11" s="35"/>
      <c r="E11" s="150" t="s">
        <v>121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48" t="s">
        <v>122</v>
      </c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6.5" customHeight="1">
      <c r="A13" s="35"/>
      <c r="B13" s="41"/>
      <c r="C13" s="35"/>
      <c r="D13" s="35"/>
      <c r="E13" s="151" t="s">
        <v>553</v>
      </c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2" customHeight="1">
      <c r="A15" s="35"/>
      <c r="B15" s="41"/>
      <c r="C15" s="35"/>
      <c r="D15" s="148" t="s">
        <v>18</v>
      </c>
      <c r="E15" s="35"/>
      <c r="F15" s="138" t="s">
        <v>1</v>
      </c>
      <c r="G15" s="35"/>
      <c r="H15" s="35"/>
      <c r="I15" s="148" t="s">
        <v>19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8" t="s">
        <v>20</v>
      </c>
      <c r="E16" s="35"/>
      <c r="F16" s="138" t="s">
        <v>33</v>
      </c>
      <c r="G16" s="35"/>
      <c r="H16" s="35"/>
      <c r="I16" s="148" t="s">
        <v>22</v>
      </c>
      <c r="J16" s="152" t="str">
        <f>'Rekapitulace stavby'!AN8</f>
        <v>11. 10. 2023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0.8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2" customHeight="1">
      <c r="A18" s="35"/>
      <c r="B18" s="41"/>
      <c r="C18" s="35"/>
      <c r="D18" s="148" t="s">
        <v>24</v>
      </c>
      <c r="E18" s="35"/>
      <c r="F18" s="35"/>
      <c r="G18" s="35"/>
      <c r="H18" s="35"/>
      <c r="I18" s="148" t="s">
        <v>25</v>
      </c>
      <c r="J18" s="138" t="str">
        <f>IF('Rekapitulace stavby'!AN10="","",'Rekapitulace stavby'!AN10)</f>
        <v>70994234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8" customHeight="1">
      <c r="A19" s="35"/>
      <c r="B19" s="41"/>
      <c r="C19" s="35"/>
      <c r="D19" s="35"/>
      <c r="E19" s="138" t="str">
        <f>IF('Rekapitulace stavby'!E11="","",'Rekapitulace stavby'!E11)</f>
        <v>Správa železnic, státni organizace</v>
      </c>
      <c r="F19" s="35"/>
      <c r="G19" s="35"/>
      <c r="H19" s="35"/>
      <c r="I19" s="148" t="s">
        <v>28</v>
      </c>
      <c r="J19" s="138" t="str">
        <f>IF('Rekapitulace stavby'!AN11="","",'Rekapitulace stavby'!AN11)</f>
        <v>CZ70994234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2" customHeight="1">
      <c r="A21" s="35"/>
      <c r="B21" s="41"/>
      <c r="C21" s="35"/>
      <c r="D21" s="148" t="s">
        <v>30</v>
      </c>
      <c r="E21" s="35"/>
      <c r="F21" s="35"/>
      <c r="G21" s="35"/>
      <c r="H21" s="35"/>
      <c r="I21" s="148" t="s">
        <v>25</v>
      </c>
      <c r="J21" s="30" t="str">
        <f>'Rekapitulace stavby'!AN13</f>
        <v>Vyplň údaj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8" customHeight="1">
      <c r="A22" s="35"/>
      <c r="B22" s="41"/>
      <c r="C22" s="35"/>
      <c r="D22" s="35"/>
      <c r="E22" s="30" t="str">
        <f>'Rekapitulace stavby'!E14</f>
        <v>Vyplň údaj</v>
      </c>
      <c r="F22" s="138"/>
      <c r="G22" s="138"/>
      <c r="H22" s="138"/>
      <c r="I22" s="148" t="s">
        <v>28</v>
      </c>
      <c r="J22" s="30" t="str">
        <f>'Rekapitulace stavby'!AN14</f>
        <v>Vyplň údaj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2" customHeight="1">
      <c r="A24" s="35"/>
      <c r="B24" s="41"/>
      <c r="C24" s="35"/>
      <c r="D24" s="148" t="s">
        <v>32</v>
      </c>
      <c r="E24" s="35"/>
      <c r="F24" s="35"/>
      <c r="G24" s="35"/>
      <c r="H24" s="35"/>
      <c r="I24" s="148" t="s">
        <v>25</v>
      </c>
      <c r="J24" s="138" t="str">
        <f>IF('Rekapitulace stavby'!AN16="","",'Rekapitulace stavby'!AN16)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8" customHeight="1">
      <c r="A25" s="35"/>
      <c r="B25" s="41"/>
      <c r="C25" s="35"/>
      <c r="D25" s="35"/>
      <c r="E25" s="138" t="str">
        <f>IF('Rekapitulace stavby'!E17="","",'Rekapitulace stavby'!E17)</f>
        <v xml:space="preserve"> </v>
      </c>
      <c r="F25" s="35"/>
      <c r="G25" s="35"/>
      <c r="H25" s="35"/>
      <c r="I25" s="148" t="s">
        <v>28</v>
      </c>
      <c r="J25" s="138" t="str">
        <f>IF('Rekapitulace stavby'!AN17="","",'Rekapitulace stavby'!AN17)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12" customHeight="1">
      <c r="A27" s="35"/>
      <c r="B27" s="41"/>
      <c r="C27" s="35"/>
      <c r="D27" s="148" t="s">
        <v>35</v>
      </c>
      <c r="E27" s="35"/>
      <c r="F27" s="35"/>
      <c r="G27" s="35"/>
      <c r="H27" s="35"/>
      <c r="I27" s="148" t="s">
        <v>25</v>
      </c>
      <c r="J27" s="138" t="str">
        <f>IF('Rekapitulace stavby'!AN19="","",'Rekapitulace stavby'!AN19)</f>
        <v/>
      </c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8" customHeight="1">
      <c r="A28" s="35"/>
      <c r="B28" s="41"/>
      <c r="C28" s="35"/>
      <c r="D28" s="35"/>
      <c r="E28" s="138" t="str">
        <f>IF('Rekapitulace stavby'!E20="","",'Rekapitulace stavby'!E20)</f>
        <v xml:space="preserve"> </v>
      </c>
      <c r="F28" s="35"/>
      <c r="G28" s="35"/>
      <c r="H28" s="35"/>
      <c r="I28" s="148" t="s">
        <v>28</v>
      </c>
      <c r="J28" s="138" t="str">
        <f>IF('Rekapitulace stavby'!AN20="","",'Rekapitulace stavby'!AN20)</f>
        <v/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35"/>
      <c r="E29" s="35"/>
      <c r="F29" s="35"/>
      <c r="G29" s="35"/>
      <c r="H29" s="35"/>
      <c r="I29" s="35"/>
      <c r="J29" s="35"/>
      <c r="K29" s="3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12" customHeight="1">
      <c r="A30" s="35"/>
      <c r="B30" s="41"/>
      <c r="C30" s="35"/>
      <c r="D30" s="148" t="s">
        <v>36</v>
      </c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8" customFormat="1" ht="71.25" customHeight="1">
      <c r="A31" s="153"/>
      <c r="B31" s="154"/>
      <c r="C31" s="153"/>
      <c r="D31" s="153"/>
      <c r="E31" s="155" t="s">
        <v>124</v>
      </c>
      <c r="F31" s="155"/>
      <c r="G31" s="155"/>
      <c r="H31" s="155"/>
      <c r="I31" s="153"/>
      <c r="J31" s="153"/>
      <c r="K31" s="153"/>
      <c r="L31" s="156"/>
      <c r="S31" s="153"/>
      <c r="T31" s="153"/>
      <c r="U31" s="153"/>
      <c r="V31" s="153"/>
      <c r="W31" s="153"/>
      <c r="X31" s="153"/>
      <c r="Y31" s="153"/>
      <c r="Z31" s="153"/>
      <c r="AA31" s="153"/>
      <c r="AB31" s="153"/>
      <c r="AC31" s="153"/>
      <c r="AD31" s="153"/>
      <c r="AE31" s="153"/>
    </row>
    <row r="32" hidden="1" s="2" customFormat="1" ht="6.96" customHeight="1">
      <c r="A32" s="35"/>
      <c r="B32" s="41"/>
      <c r="C32" s="35"/>
      <c r="D32" s="35"/>
      <c r="E32" s="35"/>
      <c r="F32" s="35"/>
      <c r="G32" s="35"/>
      <c r="H32" s="35"/>
      <c r="I32" s="35"/>
      <c r="J32" s="35"/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7"/>
      <c r="E33" s="157"/>
      <c r="F33" s="157"/>
      <c r="G33" s="157"/>
      <c r="H33" s="157"/>
      <c r="I33" s="157"/>
      <c r="J33" s="157"/>
      <c r="K33" s="157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25.44" customHeight="1">
      <c r="A34" s="35"/>
      <c r="B34" s="41"/>
      <c r="C34" s="35"/>
      <c r="D34" s="158" t="s">
        <v>37</v>
      </c>
      <c r="E34" s="35"/>
      <c r="F34" s="35"/>
      <c r="G34" s="35"/>
      <c r="H34" s="35"/>
      <c r="I34" s="35"/>
      <c r="J34" s="159">
        <f>ROUND(J131,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6.96" customHeight="1">
      <c r="A35" s="35"/>
      <c r="B35" s="41"/>
      <c r="C35" s="35"/>
      <c r="D35" s="157"/>
      <c r="E35" s="157"/>
      <c r="F35" s="157"/>
      <c r="G35" s="157"/>
      <c r="H35" s="157"/>
      <c r="I35" s="157"/>
      <c r="J35" s="157"/>
      <c r="K35" s="157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35"/>
      <c r="F36" s="160" t="s">
        <v>39</v>
      </c>
      <c r="G36" s="35"/>
      <c r="H36" s="35"/>
      <c r="I36" s="160" t="s">
        <v>38</v>
      </c>
      <c r="J36" s="160" t="s">
        <v>40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150" t="s">
        <v>41</v>
      </c>
      <c r="E37" s="148" t="s">
        <v>42</v>
      </c>
      <c r="F37" s="161">
        <f>ROUND((SUM(BE131:BE147)),  2)</f>
        <v>0</v>
      </c>
      <c r="G37" s="35"/>
      <c r="H37" s="35"/>
      <c r="I37" s="162">
        <v>0.20999999999999999</v>
      </c>
      <c r="J37" s="161">
        <f>ROUND(((SUM(BE131:BE147))*I37),  2)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8" t="s">
        <v>43</v>
      </c>
      <c r="F38" s="161">
        <f>ROUND((SUM(BF131:BF147)),  2)</f>
        <v>0</v>
      </c>
      <c r="G38" s="35"/>
      <c r="H38" s="35"/>
      <c r="I38" s="162">
        <v>0.14999999999999999</v>
      </c>
      <c r="J38" s="161">
        <f>ROUND(((SUM(BF131:BF147))*I38),  2)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ROUND((SUM(BG131:BG147)),  2)</f>
        <v>0</v>
      </c>
      <c r="G39" s="35"/>
      <c r="H39" s="35"/>
      <c r="I39" s="162">
        <v>0.20999999999999999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48" t="s">
        <v>45</v>
      </c>
      <c r="F40" s="161">
        <f>ROUND((SUM(BH131:BH147)),  2)</f>
        <v>0</v>
      </c>
      <c r="G40" s="35"/>
      <c r="H40" s="35"/>
      <c r="I40" s="162">
        <v>0.14999999999999999</v>
      </c>
      <c r="J40" s="161">
        <f>0</f>
        <v>0</v>
      </c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48" t="s">
        <v>46</v>
      </c>
      <c r="F41" s="161">
        <f>ROUND((SUM(BI131:BI147)),  2)</f>
        <v>0</v>
      </c>
      <c r="G41" s="35"/>
      <c r="H41" s="35"/>
      <c r="I41" s="162">
        <v>0</v>
      </c>
      <c r="J41" s="161">
        <f>0</f>
        <v>0</v>
      </c>
      <c r="K41" s="35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2" customFormat="1" ht="25.44" customHeight="1">
      <c r="A43" s="35"/>
      <c r="B43" s="41"/>
      <c r="C43" s="163"/>
      <c r="D43" s="164" t="s">
        <v>47</v>
      </c>
      <c r="E43" s="165"/>
      <c r="F43" s="165"/>
      <c r="G43" s="166" t="s">
        <v>48</v>
      </c>
      <c r="H43" s="167" t="s">
        <v>49</v>
      </c>
      <c r="I43" s="165"/>
      <c r="J43" s="168">
        <f>SUM(J34:J41)</f>
        <v>0</v>
      </c>
      <c r="K43" s="169"/>
      <c r="L43" s="60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hidden="1" s="2" customFormat="1" ht="14.4" customHeight="1">
      <c r="A44" s="35"/>
      <c r="B44" s="41"/>
      <c r="C44" s="35"/>
      <c r="D44" s="35"/>
      <c r="E44" s="35"/>
      <c r="F44" s="35"/>
      <c r="G44" s="35"/>
      <c r="H44" s="35"/>
      <c r="I44" s="35"/>
      <c r="J44" s="35"/>
      <c r="K44" s="35"/>
      <c r="L44" s="6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70" t="s">
        <v>50</v>
      </c>
      <c r="E50" s="171"/>
      <c r="F50" s="171"/>
      <c r="G50" s="170" t="s">
        <v>51</v>
      </c>
      <c r="H50" s="171"/>
      <c r="I50" s="171"/>
      <c r="J50" s="171"/>
      <c r="K50" s="17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2" t="s">
        <v>52</v>
      </c>
      <c r="E61" s="173"/>
      <c r="F61" s="174" t="s">
        <v>53</v>
      </c>
      <c r="G61" s="172" t="s">
        <v>52</v>
      </c>
      <c r="H61" s="173"/>
      <c r="I61" s="173"/>
      <c r="J61" s="175" t="s">
        <v>53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70" t="s">
        <v>54</v>
      </c>
      <c r="E65" s="176"/>
      <c r="F65" s="176"/>
      <c r="G65" s="170" t="s">
        <v>55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2" t="s">
        <v>52</v>
      </c>
      <c r="E76" s="173"/>
      <c r="F76" s="174" t="s">
        <v>53</v>
      </c>
      <c r="G76" s="172" t="s">
        <v>52</v>
      </c>
      <c r="H76" s="173"/>
      <c r="I76" s="173"/>
      <c r="J76" s="175" t="s">
        <v>53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125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81" t="str">
        <f>E7</f>
        <v>Oprava PZS přejezdu P2611 a P10359 km 26,817 a 0,370 trati Benešov n.Pl. – Rumburk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118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1" customFormat="1" ht="16.5" customHeight="1">
      <c r="B87" s="18"/>
      <c r="C87" s="19"/>
      <c r="D87" s="19"/>
      <c r="E87" s="181" t="s">
        <v>119</v>
      </c>
      <c r="F87" s="19"/>
      <c r="G87" s="19"/>
      <c r="H87" s="19"/>
      <c r="I87" s="19"/>
      <c r="J87" s="19"/>
      <c r="K87" s="19"/>
      <c r="L87" s="17"/>
    </row>
    <row r="88" hidden="1" s="1" customFormat="1" ht="12" customHeight="1">
      <c r="B88" s="18"/>
      <c r="C88" s="29" t="s">
        <v>120</v>
      </c>
      <c r="D88" s="19"/>
      <c r="E88" s="19"/>
      <c r="F88" s="19"/>
      <c r="G88" s="19"/>
      <c r="H88" s="19"/>
      <c r="I88" s="19"/>
      <c r="J88" s="19"/>
      <c r="K88" s="19"/>
      <c r="L88" s="17"/>
    </row>
    <row r="89" hidden="1" s="2" customFormat="1" ht="16.5" customHeight="1">
      <c r="A89" s="35"/>
      <c r="B89" s="36"/>
      <c r="C89" s="37"/>
      <c r="D89" s="37"/>
      <c r="E89" s="182" t="s">
        <v>121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12" customHeight="1">
      <c r="A90" s="35"/>
      <c r="B90" s="36"/>
      <c r="C90" s="29" t="s">
        <v>122</v>
      </c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6.5" customHeight="1">
      <c r="A91" s="35"/>
      <c r="B91" s="36"/>
      <c r="C91" s="37"/>
      <c r="D91" s="37"/>
      <c r="E91" s="73" t="str">
        <f>E13</f>
        <v>02 - Stavební část</v>
      </c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2" customHeight="1">
      <c r="A93" s="35"/>
      <c r="B93" s="36"/>
      <c r="C93" s="29" t="s">
        <v>20</v>
      </c>
      <c r="D93" s="37"/>
      <c r="E93" s="37"/>
      <c r="F93" s="24" t="str">
        <f>F16</f>
        <v xml:space="preserve"> </v>
      </c>
      <c r="G93" s="37"/>
      <c r="H93" s="37"/>
      <c r="I93" s="29" t="s">
        <v>22</v>
      </c>
      <c r="J93" s="76" t="str">
        <f>IF(J16="","",J16)</f>
        <v>11. 10. 2023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6.96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5.15" customHeight="1">
      <c r="A95" s="35"/>
      <c r="B95" s="36"/>
      <c r="C95" s="29" t="s">
        <v>24</v>
      </c>
      <c r="D95" s="37"/>
      <c r="E95" s="37"/>
      <c r="F95" s="24" t="str">
        <f>E19</f>
        <v>Správa železnic, státni organizace</v>
      </c>
      <c r="G95" s="37"/>
      <c r="H95" s="37"/>
      <c r="I95" s="29" t="s">
        <v>32</v>
      </c>
      <c r="J95" s="33" t="str">
        <f>E25</f>
        <v xml:space="preserve"> </v>
      </c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15.15" customHeight="1">
      <c r="A96" s="35"/>
      <c r="B96" s="36"/>
      <c r="C96" s="29" t="s">
        <v>30</v>
      </c>
      <c r="D96" s="37"/>
      <c r="E96" s="37"/>
      <c r="F96" s="24" t="str">
        <f>IF(E22="","",E22)</f>
        <v>Vyplň údaj</v>
      </c>
      <c r="G96" s="37"/>
      <c r="H96" s="37"/>
      <c r="I96" s="29" t="s">
        <v>35</v>
      </c>
      <c r="J96" s="33" t="str">
        <f>E28</f>
        <v xml:space="preserve"> 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9.28" customHeight="1">
      <c r="A98" s="35"/>
      <c r="B98" s="36"/>
      <c r="C98" s="183" t="s">
        <v>126</v>
      </c>
      <c r="D98" s="184"/>
      <c r="E98" s="184"/>
      <c r="F98" s="184"/>
      <c r="G98" s="184"/>
      <c r="H98" s="184"/>
      <c r="I98" s="184"/>
      <c r="J98" s="185" t="s">
        <v>127</v>
      </c>
      <c r="K98" s="18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hidden="1" s="2" customFormat="1" ht="10.32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22.8" customHeight="1">
      <c r="A100" s="35"/>
      <c r="B100" s="36"/>
      <c r="C100" s="186" t="s">
        <v>128</v>
      </c>
      <c r="D100" s="37"/>
      <c r="E100" s="37"/>
      <c r="F100" s="37"/>
      <c r="G100" s="37"/>
      <c r="H100" s="37"/>
      <c r="I100" s="37"/>
      <c r="J100" s="107">
        <f>J131</f>
        <v>0</v>
      </c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4" t="s">
        <v>129</v>
      </c>
    </row>
    <row r="101" hidden="1" s="9" customFormat="1" ht="24.96" customHeight="1">
      <c r="A101" s="9"/>
      <c r="B101" s="187"/>
      <c r="C101" s="188"/>
      <c r="D101" s="189" t="s">
        <v>554</v>
      </c>
      <c r="E101" s="190"/>
      <c r="F101" s="190"/>
      <c r="G101" s="190"/>
      <c r="H101" s="190"/>
      <c r="I101" s="190"/>
      <c r="J101" s="191">
        <f>J132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2" customFormat="1" ht="19.92" customHeight="1">
      <c r="A102" s="12"/>
      <c r="B102" s="251"/>
      <c r="C102" s="129"/>
      <c r="D102" s="252" t="s">
        <v>555</v>
      </c>
      <c r="E102" s="253"/>
      <c r="F102" s="253"/>
      <c r="G102" s="253"/>
      <c r="H102" s="253"/>
      <c r="I102" s="253"/>
      <c r="J102" s="254">
        <f>J133</f>
        <v>0</v>
      </c>
      <c r="K102" s="129"/>
      <c r="L102" s="255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hidden="1" s="12" customFormat="1" ht="19.92" customHeight="1">
      <c r="A103" s="12"/>
      <c r="B103" s="251"/>
      <c r="C103" s="129"/>
      <c r="D103" s="252" t="s">
        <v>556</v>
      </c>
      <c r="E103" s="253"/>
      <c r="F103" s="253"/>
      <c r="G103" s="253"/>
      <c r="H103" s="253"/>
      <c r="I103" s="253"/>
      <c r="J103" s="254">
        <f>J137</f>
        <v>0</v>
      </c>
      <c r="K103" s="129"/>
      <c r="L103" s="255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hidden="1" s="12" customFormat="1" ht="19.92" customHeight="1">
      <c r="A104" s="12"/>
      <c r="B104" s="251"/>
      <c r="C104" s="129"/>
      <c r="D104" s="252" t="s">
        <v>557</v>
      </c>
      <c r="E104" s="253"/>
      <c r="F104" s="253"/>
      <c r="G104" s="253"/>
      <c r="H104" s="253"/>
      <c r="I104" s="253"/>
      <c r="J104" s="254">
        <f>J139</f>
        <v>0</v>
      </c>
      <c r="K104" s="129"/>
      <c r="L104" s="255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5" hidden="1" s="9" customFormat="1" ht="24.96" customHeight="1">
      <c r="A105" s="9"/>
      <c r="B105" s="187"/>
      <c r="C105" s="188"/>
      <c r="D105" s="189" t="s">
        <v>558</v>
      </c>
      <c r="E105" s="190"/>
      <c r="F105" s="190"/>
      <c r="G105" s="190"/>
      <c r="H105" s="190"/>
      <c r="I105" s="190"/>
      <c r="J105" s="191">
        <f>J141</f>
        <v>0</v>
      </c>
      <c r="K105" s="188"/>
      <c r="L105" s="19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12" customFormat="1" ht="19.92" customHeight="1">
      <c r="A106" s="12"/>
      <c r="B106" s="251"/>
      <c r="C106" s="129"/>
      <c r="D106" s="252" t="s">
        <v>559</v>
      </c>
      <c r="E106" s="253"/>
      <c r="F106" s="253"/>
      <c r="G106" s="253"/>
      <c r="H106" s="253"/>
      <c r="I106" s="253"/>
      <c r="J106" s="254">
        <f>J142</f>
        <v>0</v>
      </c>
      <c r="K106" s="129"/>
      <c r="L106" s="255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</row>
    <row r="107" hidden="1" s="12" customFormat="1" ht="19.92" customHeight="1">
      <c r="A107" s="12"/>
      <c r="B107" s="251"/>
      <c r="C107" s="129"/>
      <c r="D107" s="252" t="s">
        <v>560</v>
      </c>
      <c r="E107" s="253"/>
      <c r="F107" s="253"/>
      <c r="G107" s="253"/>
      <c r="H107" s="253"/>
      <c r="I107" s="253"/>
      <c r="J107" s="254">
        <f>J146</f>
        <v>0</v>
      </c>
      <c r="K107" s="129"/>
      <c r="L107" s="255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</row>
    <row r="108" hidden="1" s="2" customFormat="1" ht="21.84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hidden="1" s="2" customFormat="1" ht="6.96" customHeight="1">
      <c r="A109" s="35"/>
      <c r="B109" s="63"/>
      <c r="C109" s="64"/>
      <c r="D109" s="64"/>
      <c r="E109" s="64"/>
      <c r="F109" s="64"/>
      <c r="G109" s="64"/>
      <c r="H109" s="64"/>
      <c r="I109" s="64"/>
      <c r="J109" s="64"/>
      <c r="K109" s="64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hidden="1"/>
    <row r="111" hidden="1"/>
    <row r="112" hidden="1"/>
    <row r="113" s="2" customFormat="1" ht="6.96" customHeight="1">
      <c r="A113" s="35"/>
      <c r="B113" s="65"/>
      <c r="C113" s="66"/>
      <c r="D113" s="66"/>
      <c r="E113" s="66"/>
      <c r="F113" s="66"/>
      <c r="G113" s="66"/>
      <c r="H113" s="66"/>
      <c r="I113" s="66"/>
      <c r="J113" s="66"/>
      <c r="K113" s="66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131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6.25" customHeight="1">
      <c r="A117" s="35"/>
      <c r="B117" s="36"/>
      <c r="C117" s="37"/>
      <c r="D117" s="37"/>
      <c r="E117" s="181" t="str">
        <f>E7</f>
        <v>Oprava PZS přejezdu P2611 a P10359 km 26,817 a 0,370 trati Benešov n.Pl. – Rumburk</v>
      </c>
      <c r="F117" s="29"/>
      <c r="G117" s="29"/>
      <c r="H117" s="29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" customFormat="1" ht="12" customHeight="1">
      <c r="B118" s="18"/>
      <c r="C118" s="29" t="s">
        <v>118</v>
      </c>
      <c r="D118" s="19"/>
      <c r="E118" s="19"/>
      <c r="F118" s="19"/>
      <c r="G118" s="19"/>
      <c r="H118" s="19"/>
      <c r="I118" s="19"/>
      <c r="J118" s="19"/>
      <c r="K118" s="19"/>
      <c r="L118" s="17"/>
    </row>
    <row r="119" s="1" customFormat="1" ht="16.5" customHeight="1">
      <c r="B119" s="18"/>
      <c r="C119" s="19"/>
      <c r="D119" s="19"/>
      <c r="E119" s="181" t="s">
        <v>119</v>
      </c>
      <c r="F119" s="19"/>
      <c r="G119" s="19"/>
      <c r="H119" s="19"/>
      <c r="I119" s="19"/>
      <c r="J119" s="19"/>
      <c r="K119" s="19"/>
      <c r="L119" s="17"/>
    </row>
    <row r="120" s="1" customFormat="1" ht="12" customHeight="1">
      <c r="B120" s="18"/>
      <c r="C120" s="29" t="s">
        <v>120</v>
      </c>
      <c r="D120" s="19"/>
      <c r="E120" s="19"/>
      <c r="F120" s="19"/>
      <c r="G120" s="19"/>
      <c r="H120" s="19"/>
      <c r="I120" s="19"/>
      <c r="J120" s="19"/>
      <c r="K120" s="19"/>
      <c r="L120" s="17"/>
    </row>
    <row r="121" s="2" customFormat="1" ht="16.5" customHeight="1">
      <c r="A121" s="35"/>
      <c r="B121" s="36"/>
      <c r="C121" s="37"/>
      <c r="D121" s="37"/>
      <c r="E121" s="182" t="s">
        <v>121</v>
      </c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122</v>
      </c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6.5" customHeight="1">
      <c r="A123" s="35"/>
      <c r="B123" s="36"/>
      <c r="C123" s="37"/>
      <c r="D123" s="37"/>
      <c r="E123" s="73" t="str">
        <f>E13</f>
        <v>02 - Stavební část</v>
      </c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6.96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2" customHeight="1">
      <c r="A125" s="35"/>
      <c r="B125" s="36"/>
      <c r="C125" s="29" t="s">
        <v>20</v>
      </c>
      <c r="D125" s="37"/>
      <c r="E125" s="37"/>
      <c r="F125" s="24" t="str">
        <f>F16</f>
        <v xml:space="preserve"> </v>
      </c>
      <c r="G125" s="37"/>
      <c r="H125" s="37"/>
      <c r="I125" s="29" t="s">
        <v>22</v>
      </c>
      <c r="J125" s="76" t="str">
        <f>IF(J16="","",J16)</f>
        <v>11. 10. 2023</v>
      </c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6.96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5.15" customHeight="1">
      <c r="A127" s="35"/>
      <c r="B127" s="36"/>
      <c r="C127" s="29" t="s">
        <v>24</v>
      </c>
      <c r="D127" s="37"/>
      <c r="E127" s="37"/>
      <c r="F127" s="24" t="str">
        <f>E19</f>
        <v>Správa železnic, státni organizace</v>
      </c>
      <c r="G127" s="37"/>
      <c r="H127" s="37"/>
      <c r="I127" s="29" t="s">
        <v>32</v>
      </c>
      <c r="J127" s="33" t="str">
        <f>E25</f>
        <v xml:space="preserve"> </v>
      </c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5.15" customHeight="1">
      <c r="A128" s="35"/>
      <c r="B128" s="36"/>
      <c r="C128" s="29" t="s">
        <v>30</v>
      </c>
      <c r="D128" s="37"/>
      <c r="E128" s="37"/>
      <c r="F128" s="24" t="str">
        <f>IF(E22="","",E22)</f>
        <v>Vyplň údaj</v>
      </c>
      <c r="G128" s="37"/>
      <c r="H128" s="37"/>
      <c r="I128" s="29" t="s">
        <v>35</v>
      </c>
      <c r="J128" s="33" t="str">
        <f>E28</f>
        <v xml:space="preserve"> </v>
      </c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0.32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10" customFormat="1" ht="29.28" customHeight="1">
      <c r="A130" s="193"/>
      <c r="B130" s="194"/>
      <c r="C130" s="195" t="s">
        <v>132</v>
      </c>
      <c r="D130" s="196" t="s">
        <v>62</v>
      </c>
      <c r="E130" s="196" t="s">
        <v>58</v>
      </c>
      <c r="F130" s="196" t="s">
        <v>59</v>
      </c>
      <c r="G130" s="196" t="s">
        <v>133</v>
      </c>
      <c r="H130" s="196" t="s">
        <v>134</v>
      </c>
      <c r="I130" s="196" t="s">
        <v>135</v>
      </c>
      <c r="J130" s="196" t="s">
        <v>127</v>
      </c>
      <c r="K130" s="197" t="s">
        <v>136</v>
      </c>
      <c r="L130" s="198"/>
      <c r="M130" s="97" t="s">
        <v>1</v>
      </c>
      <c r="N130" s="98" t="s">
        <v>41</v>
      </c>
      <c r="O130" s="98" t="s">
        <v>137</v>
      </c>
      <c r="P130" s="98" t="s">
        <v>138</v>
      </c>
      <c r="Q130" s="98" t="s">
        <v>139</v>
      </c>
      <c r="R130" s="98" t="s">
        <v>140</v>
      </c>
      <c r="S130" s="98" t="s">
        <v>141</v>
      </c>
      <c r="T130" s="99" t="s">
        <v>142</v>
      </c>
      <c r="U130" s="193"/>
      <c r="V130" s="193"/>
      <c r="W130" s="193"/>
      <c r="X130" s="193"/>
      <c r="Y130" s="193"/>
      <c r="Z130" s="193"/>
      <c r="AA130" s="193"/>
      <c r="AB130" s="193"/>
      <c r="AC130" s="193"/>
      <c r="AD130" s="193"/>
      <c r="AE130" s="193"/>
    </row>
    <row r="131" s="2" customFormat="1" ht="22.8" customHeight="1">
      <c r="A131" s="35"/>
      <c r="B131" s="36"/>
      <c r="C131" s="104" t="s">
        <v>143</v>
      </c>
      <c r="D131" s="37"/>
      <c r="E131" s="37"/>
      <c r="F131" s="37"/>
      <c r="G131" s="37"/>
      <c r="H131" s="37"/>
      <c r="I131" s="37"/>
      <c r="J131" s="199">
        <f>BK131</f>
        <v>0</v>
      </c>
      <c r="K131" s="37"/>
      <c r="L131" s="41"/>
      <c r="M131" s="100"/>
      <c r="N131" s="200"/>
      <c r="O131" s="101"/>
      <c r="P131" s="201">
        <f>P132+P141</f>
        <v>0</v>
      </c>
      <c r="Q131" s="101"/>
      <c r="R131" s="201">
        <f>R132+R141</f>
        <v>0.70129999999999992</v>
      </c>
      <c r="S131" s="101"/>
      <c r="T131" s="202">
        <f>T132+T141</f>
        <v>6.96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76</v>
      </c>
      <c r="AU131" s="14" t="s">
        <v>129</v>
      </c>
      <c r="BK131" s="203">
        <f>BK132+BK141</f>
        <v>0</v>
      </c>
    </row>
    <row r="132" s="11" customFormat="1" ht="25.92" customHeight="1">
      <c r="A132" s="11"/>
      <c r="B132" s="204"/>
      <c r="C132" s="205"/>
      <c r="D132" s="206" t="s">
        <v>76</v>
      </c>
      <c r="E132" s="207" t="s">
        <v>561</v>
      </c>
      <c r="F132" s="207" t="s">
        <v>562</v>
      </c>
      <c r="G132" s="205"/>
      <c r="H132" s="205"/>
      <c r="I132" s="208"/>
      <c r="J132" s="209">
        <f>BK132</f>
        <v>0</v>
      </c>
      <c r="K132" s="205"/>
      <c r="L132" s="210"/>
      <c r="M132" s="211"/>
      <c r="N132" s="212"/>
      <c r="O132" s="212"/>
      <c r="P132" s="213">
        <f>P133+P137+P139</f>
        <v>0</v>
      </c>
      <c r="Q132" s="212"/>
      <c r="R132" s="213">
        <f>R133+R137+R139</f>
        <v>0.62551999999999996</v>
      </c>
      <c r="S132" s="212"/>
      <c r="T132" s="214">
        <f>T133+T137+T139</f>
        <v>6.96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215" t="s">
        <v>84</v>
      </c>
      <c r="AT132" s="216" t="s">
        <v>76</v>
      </c>
      <c r="AU132" s="216" t="s">
        <v>77</v>
      </c>
      <c r="AY132" s="215" t="s">
        <v>147</v>
      </c>
      <c r="BK132" s="217">
        <f>BK133+BK137+BK139</f>
        <v>0</v>
      </c>
    </row>
    <row r="133" s="11" customFormat="1" ht="22.8" customHeight="1">
      <c r="A133" s="11"/>
      <c r="B133" s="204"/>
      <c r="C133" s="205"/>
      <c r="D133" s="206" t="s">
        <v>76</v>
      </c>
      <c r="E133" s="256" t="s">
        <v>84</v>
      </c>
      <c r="F133" s="256" t="s">
        <v>100</v>
      </c>
      <c r="G133" s="205"/>
      <c r="H133" s="205"/>
      <c r="I133" s="208"/>
      <c r="J133" s="257">
        <f>BK133</f>
        <v>0</v>
      </c>
      <c r="K133" s="205"/>
      <c r="L133" s="210"/>
      <c r="M133" s="211"/>
      <c r="N133" s="212"/>
      <c r="O133" s="212"/>
      <c r="P133" s="213">
        <f>SUM(P134:P136)</f>
        <v>0</v>
      </c>
      <c r="Q133" s="212"/>
      <c r="R133" s="213">
        <f>SUM(R134:R136)</f>
        <v>0</v>
      </c>
      <c r="S133" s="212"/>
      <c r="T133" s="214">
        <f>SUM(T134:T136)</f>
        <v>0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215" t="s">
        <v>84</v>
      </c>
      <c r="AT133" s="216" t="s">
        <v>76</v>
      </c>
      <c r="AU133" s="216" t="s">
        <v>84</v>
      </c>
      <c r="AY133" s="215" t="s">
        <v>147</v>
      </c>
      <c r="BK133" s="217">
        <f>SUM(BK134:BK136)</f>
        <v>0</v>
      </c>
    </row>
    <row r="134" s="2" customFormat="1" ht="62.7" customHeight="1">
      <c r="A134" s="35"/>
      <c r="B134" s="36"/>
      <c r="C134" s="237" t="s">
        <v>84</v>
      </c>
      <c r="D134" s="237" t="s">
        <v>165</v>
      </c>
      <c r="E134" s="238" t="s">
        <v>563</v>
      </c>
      <c r="F134" s="239" t="s">
        <v>564</v>
      </c>
      <c r="G134" s="240" t="s">
        <v>565</v>
      </c>
      <c r="H134" s="241">
        <v>9</v>
      </c>
      <c r="I134" s="242"/>
      <c r="J134" s="243">
        <f>ROUND(I134*H134,2)</f>
        <v>0</v>
      </c>
      <c r="K134" s="239" t="s">
        <v>295</v>
      </c>
      <c r="L134" s="41"/>
      <c r="M134" s="244" t="s">
        <v>1</v>
      </c>
      <c r="N134" s="245" t="s">
        <v>42</v>
      </c>
      <c r="O134" s="88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0" t="s">
        <v>146</v>
      </c>
      <c r="AT134" s="230" t="s">
        <v>165</v>
      </c>
      <c r="AU134" s="230" t="s">
        <v>86</v>
      </c>
      <c r="AY134" s="14" t="s">
        <v>147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4" t="s">
        <v>84</v>
      </c>
      <c r="BK134" s="231">
        <f>ROUND(I134*H134,2)</f>
        <v>0</v>
      </c>
      <c r="BL134" s="14" t="s">
        <v>146</v>
      </c>
      <c r="BM134" s="230" t="s">
        <v>566</v>
      </c>
    </row>
    <row r="135" s="2" customFormat="1" ht="66.75" customHeight="1">
      <c r="A135" s="35"/>
      <c r="B135" s="36"/>
      <c r="C135" s="237" t="s">
        <v>86</v>
      </c>
      <c r="D135" s="237" t="s">
        <v>165</v>
      </c>
      <c r="E135" s="238" t="s">
        <v>567</v>
      </c>
      <c r="F135" s="239" t="s">
        <v>568</v>
      </c>
      <c r="G135" s="240" t="s">
        <v>565</v>
      </c>
      <c r="H135" s="241">
        <v>90</v>
      </c>
      <c r="I135" s="242"/>
      <c r="J135" s="243">
        <f>ROUND(I135*H135,2)</f>
        <v>0</v>
      </c>
      <c r="K135" s="239" t="s">
        <v>295</v>
      </c>
      <c r="L135" s="41"/>
      <c r="M135" s="244" t="s">
        <v>1</v>
      </c>
      <c r="N135" s="245" t="s">
        <v>42</v>
      </c>
      <c r="O135" s="88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0" t="s">
        <v>146</v>
      </c>
      <c r="AT135" s="230" t="s">
        <v>165</v>
      </c>
      <c r="AU135" s="230" t="s">
        <v>86</v>
      </c>
      <c r="AY135" s="14" t="s">
        <v>147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4" t="s">
        <v>84</v>
      </c>
      <c r="BK135" s="231">
        <f>ROUND(I135*H135,2)</f>
        <v>0</v>
      </c>
      <c r="BL135" s="14" t="s">
        <v>146</v>
      </c>
      <c r="BM135" s="230" t="s">
        <v>569</v>
      </c>
    </row>
    <row r="136" s="2" customFormat="1" ht="44.25" customHeight="1">
      <c r="A136" s="35"/>
      <c r="B136" s="36"/>
      <c r="C136" s="237" t="s">
        <v>94</v>
      </c>
      <c r="D136" s="237" t="s">
        <v>165</v>
      </c>
      <c r="E136" s="238" t="s">
        <v>570</v>
      </c>
      <c r="F136" s="239" t="s">
        <v>571</v>
      </c>
      <c r="G136" s="240" t="s">
        <v>572</v>
      </c>
      <c r="H136" s="241">
        <v>18</v>
      </c>
      <c r="I136" s="242"/>
      <c r="J136" s="243">
        <f>ROUND(I136*H136,2)</f>
        <v>0</v>
      </c>
      <c r="K136" s="239" t="s">
        <v>295</v>
      </c>
      <c r="L136" s="41"/>
      <c r="M136" s="244" t="s">
        <v>1</v>
      </c>
      <c r="N136" s="245" t="s">
        <v>42</v>
      </c>
      <c r="O136" s="88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0" t="s">
        <v>146</v>
      </c>
      <c r="AT136" s="230" t="s">
        <v>165</v>
      </c>
      <c r="AU136" s="230" t="s">
        <v>86</v>
      </c>
      <c r="AY136" s="14" t="s">
        <v>147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4" t="s">
        <v>84</v>
      </c>
      <c r="BK136" s="231">
        <f>ROUND(I136*H136,2)</f>
        <v>0</v>
      </c>
      <c r="BL136" s="14" t="s">
        <v>146</v>
      </c>
      <c r="BM136" s="230" t="s">
        <v>573</v>
      </c>
    </row>
    <row r="137" s="11" customFormat="1" ht="22.8" customHeight="1">
      <c r="A137" s="11"/>
      <c r="B137" s="204"/>
      <c r="C137" s="205"/>
      <c r="D137" s="206" t="s">
        <v>76</v>
      </c>
      <c r="E137" s="256" t="s">
        <v>86</v>
      </c>
      <c r="F137" s="256" t="s">
        <v>574</v>
      </c>
      <c r="G137" s="205"/>
      <c r="H137" s="205"/>
      <c r="I137" s="208"/>
      <c r="J137" s="257">
        <f>BK137</f>
        <v>0</v>
      </c>
      <c r="K137" s="205"/>
      <c r="L137" s="210"/>
      <c r="M137" s="211"/>
      <c r="N137" s="212"/>
      <c r="O137" s="212"/>
      <c r="P137" s="213">
        <f>P138</f>
        <v>0</v>
      </c>
      <c r="Q137" s="212"/>
      <c r="R137" s="213">
        <f>R138</f>
        <v>0.62551999999999996</v>
      </c>
      <c r="S137" s="212"/>
      <c r="T137" s="214">
        <f>T138</f>
        <v>0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215" t="s">
        <v>84</v>
      </c>
      <c r="AT137" s="216" t="s">
        <v>76</v>
      </c>
      <c r="AU137" s="216" t="s">
        <v>84</v>
      </c>
      <c r="AY137" s="215" t="s">
        <v>147</v>
      </c>
      <c r="BK137" s="217">
        <f>BK138</f>
        <v>0</v>
      </c>
    </row>
    <row r="138" s="2" customFormat="1" ht="37.8" customHeight="1">
      <c r="A138" s="35"/>
      <c r="B138" s="36"/>
      <c r="C138" s="237" t="s">
        <v>146</v>
      </c>
      <c r="D138" s="237" t="s">
        <v>165</v>
      </c>
      <c r="E138" s="238" t="s">
        <v>575</v>
      </c>
      <c r="F138" s="239" t="s">
        <v>576</v>
      </c>
      <c r="G138" s="240" t="s">
        <v>151</v>
      </c>
      <c r="H138" s="241">
        <v>7</v>
      </c>
      <c r="I138" s="242"/>
      <c r="J138" s="243">
        <f>ROUND(I138*H138,2)</f>
        <v>0</v>
      </c>
      <c r="K138" s="239" t="s">
        <v>295</v>
      </c>
      <c r="L138" s="41"/>
      <c r="M138" s="244" t="s">
        <v>1</v>
      </c>
      <c r="N138" s="245" t="s">
        <v>42</v>
      </c>
      <c r="O138" s="88"/>
      <c r="P138" s="228">
        <f>O138*H138</f>
        <v>0</v>
      </c>
      <c r="Q138" s="228">
        <v>0.089359999999999995</v>
      </c>
      <c r="R138" s="228">
        <f>Q138*H138</f>
        <v>0.62551999999999996</v>
      </c>
      <c r="S138" s="228">
        <v>0</v>
      </c>
      <c r="T138" s="22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0" t="s">
        <v>146</v>
      </c>
      <c r="AT138" s="230" t="s">
        <v>165</v>
      </c>
      <c r="AU138" s="230" t="s">
        <v>86</v>
      </c>
      <c r="AY138" s="14" t="s">
        <v>147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4" t="s">
        <v>84</v>
      </c>
      <c r="BK138" s="231">
        <f>ROUND(I138*H138,2)</f>
        <v>0</v>
      </c>
      <c r="BL138" s="14" t="s">
        <v>146</v>
      </c>
      <c r="BM138" s="230" t="s">
        <v>577</v>
      </c>
    </row>
    <row r="139" s="11" customFormat="1" ht="22.8" customHeight="1">
      <c r="A139" s="11"/>
      <c r="B139" s="204"/>
      <c r="C139" s="205"/>
      <c r="D139" s="206" t="s">
        <v>76</v>
      </c>
      <c r="E139" s="256" t="s">
        <v>187</v>
      </c>
      <c r="F139" s="256" t="s">
        <v>578</v>
      </c>
      <c r="G139" s="205"/>
      <c r="H139" s="205"/>
      <c r="I139" s="208"/>
      <c r="J139" s="257">
        <f>BK139</f>
        <v>0</v>
      </c>
      <c r="K139" s="205"/>
      <c r="L139" s="210"/>
      <c r="M139" s="211"/>
      <c r="N139" s="212"/>
      <c r="O139" s="212"/>
      <c r="P139" s="213">
        <f>P140</f>
        <v>0</v>
      </c>
      <c r="Q139" s="212"/>
      <c r="R139" s="213">
        <f>R140</f>
        <v>0</v>
      </c>
      <c r="S139" s="212"/>
      <c r="T139" s="214">
        <f>T140</f>
        <v>6.96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215" t="s">
        <v>84</v>
      </c>
      <c r="AT139" s="216" t="s">
        <v>76</v>
      </c>
      <c r="AU139" s="216" t="s">
        <v>84</v>
      </c>
      <c r="AY139" s="215" t="s">
        <v>147</v>
      </c>
      <c r="BK139" s="217">
        <f>BK140</f>
        <v>0</v>
      </c>
    </row>
    <row r="140" s="2" customFormat="1" ht="33" customHeight="1">
      <c r="A140" s="35"/>
      <c r="B140" s="36"/>
      <c r="C140" s="237" t="s">
        <v>171</v>
      </c>
      <c r="D140" s="237" t="s">
        <v>165</v>
      </c>
      <c r="E140" s="238" t="s">
        <v>579</v>
      </c>
      <c r="F140" s="239" t="s">
        <v>580</v>
      </c>
      <c r="G140" s="240" t="s">
        <v>151</v>
      </c>
      <c r="H140" s="241">
        <v>2</v>
      </c>
      <c r="I140" s="242"/>
      <c r="J140" s="243">
        <f>ROUND(I140*H140,2)</f>
        <v>0</v>
      </c>
      <c r="K140" s="239" t="s">
        <v>295</v>
      </c>
      <c r="L140" s="41"/>
      <c r="M140" s="244" t="s">
        <v>1</v>
      </c>
      <c r="N140" s="245" t="s">
        <v>42</v>
      </c>
      <c r="O140" s="88"/>
      <c r="P140" s="228">
        <f>O140*H140</f>
        <v>0</v>
      </c>
      <c r="Q140" s="228">
        <v>0</v>
      </c>
      <c r="R140" s="228">
        <f>Q140*H140</f>
        <v>0</v>
      </c>
      <c r="S140" s="228">
        <v>3.48</v>
      </c>
      <c r="T140" s="229">
        <f>S140*H140</f>
        <v>6.96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0" t="s">
        <v>146</v>
      </c>
      <c r="AT140" s="230" t="s">
        <v>165</v>
      </c>
      <c r="AU140" s="230" t="s">
        <v>86</v>
      </c>
      <c r="AY140" s="14" t="s">
        <v>147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4" t="s">
        <v>84</v>
      </c>
      <c r="BK140" s="231">
        <f>ROUND(I140*H140,2)</f>
        <v>0</v>
      </c>
      <c r="BL140" s="14" t="s">
        <v>146</v>
      </c>
      <c r="BM140" s="230" t="s">
        <v>581</v>
      </c>
    </row>
    <row r="141" s="11" customFormat="1" ht="25.92" customHeight="1">
      <c r="A141" s="11"/>
      <c r="B141" s="204"/>
      <c r="C141" s="205"/>
      <c r="D141" s="206" t="s">
        <v>76</v>
      </c>
      <c r="E141" s="207" t="s">
        <v>148</v>
      </c>
      <c r="F141" s="207" t="s">
        <v>582</v>
      </c>
      <c r="G141" s="205"/>
      <c r="H141" s="205"/>
      <c r="I141" s="208"/>
      <c r="J141" s="209">
        <f>BK141</f>
        <v>0</v>
      </c>
      <c r="K141" s="205"/>
      <c r="L141" s="210"/>
      <c r="M141" s="211"/>
      <c r="N141" s="212"/>
      <c r="O141" s="212"/>
      <c r="P141" s="213">
        <f>P142+P146</f>
        <v>0</v>
      </c>
      <c r="Q141" s="212"/>
      <c r="R141" s="213">
        <f>R142+R146</f>
        <v>0.07578</v>
      </c>
      <c r="S141" s="212"/>
      <c r="T141" s="214">
        <f>T142+T146</f>
        <v>0</v>
      </c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R141" s="215" t="s">
        <v>94</v>
      </c>
      <c r="AT141" s="216" t="s">
        <v>76</v>
      </c>
      <c r="AU141" s="216" t="s">
        <v>77</v>
      </c>
      <c r="AY141" s="215" t="s">
        <v>147</v>
      </c>
      <c r="BK141" s="217">
        <f>BK142+BK146</f>
        <v>0</v>
      </c>
    </row>
    <row r="142" s="11" customFormat="1" ht="22.8" customHeight="1">
      <c r="A142" s="11"/>
      <c r="B142" s="204"/>
      <c r="C142" s="205"/>
      <c r="D142" s="206" t="s">
        <v>76</v>
      </c>
      <c r="E142" s="256" t="s">
        <v>583</v>
      </c>
      <c r="F142" s="256" t="s">
        <v>584</v>
      </c>
      <c r="G142" s="205"/>
      <c r="H142" s="205"/>
      <c r="I142" s="208"/>
      <c r="J142" s="257">
        <f>BK142</f>
        <v>0</v>
      </c>
      <c r="K142" s="205"/>
      <c r="L142" s="210"/>
      <c r="M142" s="211"/>
      <c r="N142" s="212"/>
      <c r="O142" s="212"/>
      <c r="P142" s="213">
        <f>SUM(P143:P145)</f>
        <v>0</v>
      </c>
      <c r="Q142" s="212"/>
      <c r="R142" s="213">
        <f>SUM(R143:R145)</f>
        <v>0.07578</v>
      </c>
      <c r="S142" s="212"/>
      <c r="T142" s="214">
        <f>SUM(T143:T145)</f>
        <v>0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R142" s="215" t="s">
        <v>94</v>
      </c>
      <c r="AT142" s="216" t="s">
        <v>76</v>
      </c>
      <c r="AU142" s="216" t="s">
        <v>84</v>
      </c>
      <c r="AY142" s="215" t="s">
        <v>147</v>
      </c>
      <c r="BK142" s="217">
        <f>SUM(BK143:BK145)</f>
        <v>0</v>
      </c>
    </row>
    <row r="143" s="2" customFormat="1" ht="44.25" customHeight="1">
      <c r="A143" s="35"/>
      <c r="B143" s="36"/>
      <c r="C143" s="237" t="s">
        <v>175</v>
      </c>
      <c r="D143" s="237" t="s">
        <v>165</v>
      </c>
      <c r="E143" s="238" t="s">
        <v>585</v>
      </c>
      <c r="F143" s="239" t="s">
        <v>586</v>
      </c>
      <c r="G143" s="240" t="s">
        <v>587</v>
      </c>
      <c r="H143" s="241">
        <v>75</v>
      </c>
      <c r="I143" s="242"/>
      <c r="J143" s="243">
        <f>ROUND(I143*H143,2)</f>
        <v>0</v>
      </c>
      <c r="K143" s="239" t="s">
        <v>295</v>
      </c>
      <c r="L143" s="41"/>
      <c r="M143" s="244" t="s">
        <v>1</v>
      </c>
      <c r="N143" s="245" t="s">
        <v>42</v>
      </c>
      <c r="O143" s="88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0" t="s">
        <v>169</v>
      </c>
      <c r="AT143" s="230" t="s">
        <v>165</v>
      </c>
      <c r="AU143" s="230" t="s">
        <v>86</v>
      </c>
      <c r="AY143" s="14" t="s">
        <v>147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4" t="s">
        <v>84</v>
      </c>
      <c r="BK143" s="231">
        <f>ROUND(I143*H143,2)</f>
        <v>0</v>
      </c>
      <c r="BL143" s="14" t="s">
        <v>169</v>
      </c>
      <c r="BM143" s="230" t="s">
        <v>588</v>
      </c>
    </row>
    <row r="144" s="2" customFormat="1" ht="16.5" customHeight="1">
      <c r="A144" s="35"/>
      <c r="B144" s="36"/>
      <c r="C144" s="218" t="s">
        <v>179</v>
      </c>
      <c r="D144" s="218" t="s">
        <v>148</v>
      </c>
      <c r="E144" s="219" t="s">
        <v>589</v>
      </c>
      <c r="F144" s="220" t="s">
        <v>590</v>
      </c>
      <c r="G144" s="221" t="s">
        <v>591</v>
      </c>
      <c r="H144" s="222">
        <v>75</v>
      </c>
      <c r="I144" s="223"/>
      <c r="J144" s="224">
        <f>ROUND(I144*H144,2)</f>
        <v>0</v>
      </c>
      <c r="K144" s="220" t="s">
        <v>295</v>
      </c>
      <c r="L144" s="225"/>
      <c r="M144" s="226" t="s">
        <v>1</v>
      </c>
      <c r="N144" s="227" t="s">
        <v>42</v>
      </c>
      <c r="O144" s="88"/>
      <c r="P144" s="228">
        <f>O144*H144</f>
        <v>0</v>
      </c>
      <c r="Q144" s="228">
        <v>0.001</v>
      </c>
      <c r="R144" s="228">
        <f>Q144*H144</f>
        <v>0.074999999999999997</v>
      </c>
      <c r="S144" s="228">
        <v>0</v>
      </c>
      <c r="T144" s="22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0" t="s">
        <v>152</v>
      </c>
      <c r="AT144" s="230" t="s">
        <v>148</v>
      </c>
      <c r="AU144" s="230" t="s">
        <v>86</v>
      </c>
      <c r="AY144" s="14" t="s">
        <v>147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4" t="s">
        <v>84</v>
      </c>
      <c r="BK144" s="231">
        <f>ROUND(I144*H144,2)</f>
        <v>0</v>
      </c>
      <c r="BL144" s="14" t="s">
        <v>152</v>
      </c>
      <c r="BM144" s="230" t="s">
        <v>592</v>
      </c>
    </row>
    <row r="145" s="2" customFormat="1" ht="24.15" customHeight="1">
      <c r="A145" s="35"/>
      <c r="B145" s="36"/>
      <c r="C145" s="218" t="s">
        <v>183</v>
      </c>
      <c r="D145" s="218" t="s">
        <v>148</v>
      </c>
      <c r="E145" s="219" t="s">
        <v>593</v>
      </c>
      <c r="F145" s="220" t="s">
        <v>594</v>
      </c>
      <c r="G145" s="221" t="s">
        <v>151</v>
      </c>
      <c r="H145" s="222">
        <v>3</v>
      </c>
      <c r="I145" s="223"/>
      <c r="J145" s="224">
        <f>ROUND(I145*H145,2)</f>
        <v>0</v>
      </c>
      <c r="K145" s="220" t="s">
        <v>295</v>
      </c>
      <c r="L145" s="225"/>
      <c r="M145" s="226" t="s">
        <v>1</v>
      </c>
      <c r="N145" s="227" t="s">
        <v>42</v>
      </c>
      <c r="O145" s="88"/>
      <c r="P145" s="228">
        <f>O145*H145</f>
        <v>0</v>
      </c>
      <c r="Q145" s="228">
        <v>0.00025999999999999998</v>
      </c>
      <c r="R145" s="228">
        <f>Q145*H145</f>
        <v>0.00077999999999999988</v>
      </c>
      <c r="S145" s="228">
        <v>0</v>
      </c>
      <c r="T145" s="22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0" t="s">
        <v>152</v>
      </c>
      <c r="AT145" s="230" t="s">
        <v>148</v>
      </c>
      <c r="AU145" s="230" t="s">
        <v>86</v>
      </c>
      <c r="AY145" s="14" t="s">
        <v>147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4" t="s">
        <v>84</v>
      </c>
      <c r="BK145" s="231">
        <f>ROUND(I145*H145,2)</f>
        <v>0</v>
      </c>
      <c r="BL145" s="14" t="s">
        <v>152</v>
      </c>
      <c r="BM145" s="230" t="s">
        <v>595</v>
      </c>
    </row>
    <row r="146" s="11" customFormat="1" ht="22.8" customHeight="1">
      <c r="A146" s="11"/>
      <c r="B146" s="204"/>
      <c r="C146" s="205"/>
      <c r="D146" s="206" t="s">
        <v>76</v>
      </c>
      <c r="E146" s="256" t="s">
        <v>596</v>
      </c>
      <c r="F146" s="256" t="s">
        <v>597</v>
      </c>
      <c r="G146" s="205"/>
      <c r="H146" s="205"/>
      <c r="I146" s="208"/>
      <c r="J146" s="257">
        <f>BK146</f>
        <v>0</v>
      </c>
      <c r="K146" s="205"/>
      <c r="L146" s="210"/>
      <c r="M146" s="211"/>
      <c r="N146" s="212"/>
      <c r="O146" s="212"/>
      <c r="P146" s="213">
        <f>P147</f>
        <v>0</v>
      </c>
      <c r="Q146" s="212"/>
      <c r="R146" s="213">
        <f>R147</f>
        <v>0</v>
      </c>
      <c r="S146" s="212"/>
      <c r="T146" s="214">
        <f>T147</f>
        <v>0</v>
      </c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R146" s="215" t="s">
        <v>94</v>
      </c>
      <c r="AT146" s="216" t="s">
        <v>76</v>
      </c>
      <c r="AU146" s="216" t="s">
        <v>84</v>
      </c>
      <c r="AY146" s="215" t="s">
        <v>147</v>
      </c>
      <c r="BK146" s="217">
        <f>BK147</f>
        <v>0</v>
      </c>
    </row>
    <row r="147" s="2" customFormat="1" ht="55.5" customHeight="1">
      <c r="A147" s="35"/>
      <c r="B147" s="36"/>
      <c r="C147" s="237" t="s">
        <v>187</v>
      </c>
      <c r="D147" s="237" t="s">
        <v>165</v>
      </c>
      <c r="E147" s="238" t="s">
        <v>598</v>
      </c>
      <c r="F147" s="239" t="s">
        <v>599</v>
      </c>
      <c r="G147" s="240" t="s">
        <v>565</v>
      </c>
      <c r="H147" s="241">
        <v>9</v>
      </c>
      <c r="I147" s="242"/>
      <c r="J147" s="243">
        <f>ROUND(I147*H147,2)</f>
        <v>0</v>
      </c>
      <c r="K147" s="239" t="s">
        <v>295</v>
      </c>
      <c r="L147" s="41"/>
      <c r="M147" s="246" t="s">
        <v>1</v>
      </c>
      <c r="N147" s="247" t="s">
        <v>42</v>
      </c>
      <c r="O147" s="248"/>
      <c r="P147" s="249">
        <f>O147*H147</f>
        <v>0</v>
      </c>
      <c r="Q147" s="249">
        <v>0</v>
      </c>
      <c r="R147" s="249">
        <f>Q147*H147</f>
        <v>0</v>
      </c>
      <c r="S147" s="249">
        <v>0</v>
      </c>
      <c r="T147" s="25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0" t="s">
        <v>169</v>
      </c>
      <c r="AT147" s="230" t="s">
        <v>165</v>
      </c>
      <c r="AU147" s="230" t="s">
        <v>86</v>
      </c>
      <c r="AY147" s="14" t="s">
        <v>147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4" t="s">
        <v>84</v>
      </c>
      <c r="BK147" s="231">
        <f>ROUND(I147*H147,2)</f>
        <v>0</v>
      </c>
      <c r="BL147" s="14" t="s">
        <v>169</v>
      </c>
      <c r="BM147" s="230" t="s">
        <v>600</v>
      </c>
    </row>
    <row r="148" s="2" customFormat="1" ht="6.96" customHeight="1">
      <c r="A148" s="35"/>
      <c r="B148" s="63"/>
      <c r="C148" s="64"/>
      <c r="D148" s="64"/>
      <c r="E148" s="64"/>
      <c r="F148" s="64"/>
      <c r="G148" s="64"/>
      <c r="H148" s="64"/>
      <c r="I148" s="64"/>
      <c r="J148" s="64"/>
      <c r="K148" s="64"/>
      <c r="L148" s="41"/>
      <c r="M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</row>
  </sheetData>
  <sheetProtection sheet="1" autoFilter="0" formatColumns="0" formatRows="0" objects="1" scenarios="1" spinCount="100000" saltValue="5kTzqfqSf3tccit2lFEH9CItcsVxXzNoXFKaa/kJKklB5NdBXFIL0Nk4GbmGMN4/e8rGDsAjxy4JiLFrZJCh4w==" hashValue="kQs/WMDfFE7ClDt06YAB7j0VetCCICmYxm6esCZcNzIbfTFfVY+U6YWStTZK/3z/NT4vz+f7fpdUj/rz24x4Mw==" algorithmName="SHA-512" password="CC35"/>
  <autoFilter ref="C130:K147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7:H117"/>
    <mergeCell ref="E121:H121"/>
    <mergeCell ref="E119:H119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101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86</v>
      </c>
    </row>
    <row r="4" hidden="1" s="1" customFormat="1" ht="24.96" customHeight="1">
      <c r="B4" s="17"/>
      <c r="D4" s="146" t="s">
        <v>117</v>
      </c>
      <c r="L4" s="17"/>
      <c r="M4" s="147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8" t="s">
        <v>16</v>
      </c>
      <c r="L6" s="17"/>
    </row>
    <row r="7" hidden="1" s="1" customFormat="1" ht="26.25" customHeight="1">
      <c r="B7" s="17"/>
      <c r="E7" s="149" t="str">
        <f>'Rekapitulace stavby'!K6</f>
        <v>Oprava PZS přejezdu P2611 a P10359 km 26,817 a 0,370 trati Benešov n.Pl. – Rumburk</v>
      </c>
      <c r="F7" s="148"/>
      <c r="G7" s="148"/>
      <c r="H7" s="148"/>
      <c r="L7" s="17"/>
    </row>
    <row r="8" hidden="1">
      <c r="B8" s="17"/>
      <c r="D8" s="148" t="s">
        <v>118</v>
      </c>
      <c r="L8" s="17"/>
    </row>
    <row r="9" hidden="1" s="1" customFormat="1" ht="16.5" customHeight="1">
      <c r="B9" s="17"/>
      <c r="E9" s="149" t="s">
        <v>119</v>
      </c>
      <c r="F9" s="1"/>
      <c r="G9" s="1"/>
      <c r="H9" s="1"/>
      <c r="L9" s="17"/>
    </row>
    <row r="10" hidden="1" s="1" customFormat="1" ht="12" customHeight="1">
      <c r="B10" s="17"/>
      <c r="D10" s="148" t="s">
        <v>120</v>
      </c>
      <c r="L10" s="17"/>
    </row>
    <row r="11" hidden="1" s="2" customFormat="1" ht="16.5" customHeight="1">
      <c r="A11" s="35"/>
      <c r="B11" s="41"/>
      <c r="C11" s="35"/>
      <c r="D11" s="35"/>
      <c r="E11" s="150" t="s">
        <v>121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48" t="s">
        <v>122</v>
      </c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6.5" customHeight="1">
      <c r="A13" s="35"/>
      <c r="B13" s="41"/>
      <c r="C13" s="35"/>
      <c r="D13" s="35"/>
      <c r="E13" s="151" t="s">
        <v>601</v>
      </c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2" customHeight="1">
      <c r="A15" s="35"/>
      <c r="B15" s="41"/>
      <c r="C15" s="35"/>
      <c r="D15" s="148" t="s">
        <v>18</v>
      </c>
      <c r="E15" s="35"/>
      <c r="F15" s="138" t="s">
        <v>1</v>
      </c>
      <c r="G15" s="35"/>
      <c r="H15" s="35"/>
      <c r="I15" s="148" t="s">
        <v>19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8" t="s">
        <v>20</v>
      </c>
      <c r="E16" s="35"/>
      <c r="F16" s="138" t="s">
        <v>33</v>
      </c>
      <c r="G16" s="35"/>
      <c r="H16" s="35"/>
      <c r="I16" s="148" t="s">
        <v>22</v>
      </c>
      <c r="J16" s="152" t="str">
        <f>'Rekapitulace stavby'!AN8</f>
        <v>11. 10. 2023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0.8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2" customHeight="1">
      <c r="A18" s="35"/>
      <c r="B18" s="41"/>
      <c r="C18" s="35"/>
      <c r="D18" s="148" t="s">
        <v>24</v>
      </c>
      <c r="E18" s="35"/>
      <c r="F18" s="35"/>
      <c r="G18" s="35"/>
      <c r="H18" s="35"/>
      <c r="I18" s="148" t="s">
        <v>25</v>
      </c>
      <c r="J18" s="138" t="str">
        <f>IF('Rekapitulace stavby'!AN10="","",'Rekapitulace stavby'!AN10)</f>
        <v>70994234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8" customHeight="1">
      <c r="A19" s="35"/>
      <c r="B19" s="41"/>
      <c r="C19" s="35"/>
      <c r="D19" s="35"/>
      <c r="E19" s="138" t="str">
        <f>IF('Rekapitulace stavby'!E11="","",'Rekapitulace stavby'!E11)</f>
        <v>Správa železnic, státni organizace</v>
      </c>
      <c r="F19" s="35"/>
      <c r="G19" s="35"/>
      <c r="H19" s="35"/>
      <c r="I19" s="148" t="s">
        <v>28</v>
      </c>
      <c r="J19" s="138" t="str">
        <f>IF('Rekapitulace stavby'!AN11="","",'Rekapitulace stavby'!AN11)</f>
        <v>CZ70994234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2" customHeight="1">
      <c r="A21" s="35"/>
      <c r="B21" s="41"/>
      <c r="C21" s="35"/>
      <c r="D21" s="148" t="s">
        <v>30</v>
      </c>
      <c r="E21" s="35"/>
      <c r="F21" s="35"/>
      <c r="G21" s="35"/>
      <c r="H21" s="35"/>
      <c r="I21" s="148" t="s">
        <v>25</v>
      </c>
      <c r="J21" s="30" t="str">
        <f>'Rekapitulace stavby'!AN13</f>
        <v>Vyplň údaj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8" customHeight="1">
      <c r="A22" s="35"/>
      <c r="B22" s="41"/>
      <c r="C22" s="35"/>
      <c r="D22" s="35"/>
      <c r="E22" s="30" t="str">
        <f>'Rekapitulace stavby'!E14</f>
        <v>Vyplň údaj</v>
      </c>
      <c r="F22" s="138"/>
      <c r="G22" s="138"/>
      <c r="H22" s="138"/>
      <c r="I22" s="148" t="s">
        <v>28</v>
      </c>
      <c r="J22" s="30" t="str">
        <f>'Rekapitulace stavby'!AN14</f>
        <v>Vyplň údaj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2" customHeight="1">
      <c r="A24" s="35"/>
      <c r="B24" s="41"/>
      <c r="C24" s="35"/>
      <c r="D24" s="148" t="s">
        <v>32</v>
      </c>
      <c r="E24" s="35"/>
      <c r="F24" s="35"/>
      <c r="G24" s="35"/>
      <c r="H24" s="35"/>
      <c r="I24" s="148" t="s">
        <v>25</v>
      </c>
      <c r="J24" s="138" t="str">
        <f>IF('Rekapitulace stavby'!AN16="","",'Rekapitulace stavby'!AN16)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8" customHeight="1">
      <c r="A25" s="35"/>
      <c r="B25" s="41"/>
      <c r="C25" s="35"/>
      <c r="D25" s="35"/>
      <c r="E25" s="138" t="str">
        <f>IF('Rekapitulace stavby'!E17="","",'Rekapitulace stavby'!E17)</f>
        <v xml:space="preserve"> </v>
      </c>
      <c r="F25" s="35"/>
      <c r="G25" s="35"/>
      <c r="H25" s="35"/>
      <c r="I25" s="148" t="s">
        <v>28</v>
      </c>
      <c r="J25" s="138" t="str">
        <f>IF('Rekapitulace stavby'!AN17="","",'Rekapitulace stavby'!AN17)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12" customHeight="1">
      <c r="A27" s="35"/>
      <c r="B27" s="41"/>
      <c r="C27" s="35"/>
      <c r="D27" s="148" t="s">
        <v>35</v>
      </c>
      <c r="E27" s="35"/>
      <c r="F27" s="35"/>
      <c r="G27" s="35"/>
      <c r="H27" s="35"/>
      <c r="I27" s="148" t="s">
        <v>25</v>
      </c>
      <c r="J27" s="138" t="str">
        <f>IF('Rekapitulace stavby'!AN19="","",'Rekapitulace stavby'!AN19)</f>
        <v/>
      </c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8" customHeight="1">
      <c r="A28" s="35"/>
      <c r="B28" s="41"/>
      <c r="C28" s="35"/>
      <c r="D28" s="35"/>
      <c r="E28" s="138" t="str">
        <f>IF('Rekapitulace stavby'!E20="","",'Rekapitulace stavby'!E20)</f>
        <v xml:space="preserve"> </v>
      </c>
      <c r="F28" s="35"/>
      <c r="G28" s="35"/>
      <c r="H28" s="35"/>
      <c r="I28" s="148" t="s">
        <v>28</v>
      </c>
      <c r="J28" s="138" t="str">
        <f>IF('Rekapitulace stavby'!AN20="","",'Rekapitulace stavby'!AN20)</f>
        <v/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35"/>
      <c r="E29" s="35"/>
      <c r="F29" s="35"/>
      <c r="G29" s="35"/>
      <c r="H29" s="35"/>
      <c r="I29" s="35"/>
      <c r="J29" s="35"/>
      <c r="K29" s="3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12" customHeight="1">
      <c r="A30" s="35"/>
      <c r="B30" s="41"/>
      <c r="C30" s="35"/>
      <c r="D30" s="148" t="s">
        <v>36</v>
      </c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8" customFormat="1" ht="16.5" customHeight="1">
      <c r="A31" s="153"/>
      <c r="B31" s="154"/>
      <c r="C31" s="153"/>
      <c r="D31" s="153"/>
      <c r="E31" s="155" t="s">
        <v>1</v>
      </c>
      <c r="F31" s="155"/>
      <c r="G31" s="155"/>
      <c r="H31" s="155"/>
      <c r="I31" s="153"/>
      <c r="J31" s="153"/>
      <c r="K31" s="153"/>
      <c r="L31" s="156"/>
      <c r="S31" s="153"/>
      <c r="T31" s="153"/>
      <c r="U31" s="153"/>
      <c r="V31" s="153"/>
      <c r="W31" s="153"/>
      <c r="X31" s="153"/>
      <c r="Y31" s="153"/>
      <c r="Z31" s="153"/>
      <c r="AA31" s="153"/>
      <c r="AB31" s="153"/>
      <c r="AC31" s="153"/>
      <c r="AD31" s="153"/>
      <c r="AE31" s="153"/>
    </row>
    <row r="32" hidden="1" s="2" customFormat="1" ht="6.96" customHeight="1">
      <c r="A32" s="35"/>
      <c r="B32" s="41"/>
      <c r="C32" s="35"/>
      <c r="D32" s="35"/>
      <c r="E32" s="35"/>
      <c r="F32" s="35"/>
      <c r="G32" s="35"/>
      <c r="H32" s="35"/>
      <c r="I32" s="35"/>
      <c r="J32" s="35"/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7"/>
      <c r="E33" s="157"/>
      <c r="F33" s="157"/>
      <c r="G33" s="157"/>
      <c r="H33" s="157"/>
      <c r="I33" s="157"/>
      <c r="J33" s="157"/>
      <c r="K33" s="157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25.44" customHeight="1">
      <c r="A34" s="35"/>
      <c r="B34" s="41"/>
      <c r="C34" s="35"/>
      <c r="D34" s="158" t="s">
        <v>37</v>
      </c>
      <c r="E34" s="35"/>
      <c r="F34" s="35"/>
      <c r="G34" s="35"/>
      <c r="H34" s="35"/>
      <c r="I34" s="35"/>
      <c r="J34" s="159">
        <f>ROUND(J128,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6.96" customHeight="1">
      <c r="A35" s="35"/>
      <c r="B35" s="41"/>
      <c r="C35" s="35"/>
      <c r="D35" s="157"/>
      <c r="E35" s="157"/>
      <c r="F35" s="157"/>
      <c r="G35" s="157"/>
      <c r="H35" s="157"/>
      <c r="I35" s="157"/>
      <c r="J35" s="157"/>
      <c r="K35" s="157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35"/>
      <c r="F36" s="160" t="s">
        <v>39</v>
      </c>
      <c r="G36" s="35"/>
      <c r="H36" s="35"/>
      <c r="I36" s="160" t="s">
        <v>38</v>
      </c>
      <c r="J36" s="160" t="s">
        <v>40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150" t="s">
        <v>41</v>
      </c>
      <c r="E37" s="148" t="s">
        <v>42</v>
      </c>
      <c r="F37" s="161">
        <f>ROUND((SUM(BE128:BE139)),  2)</f>
        <v>0</v>
      </c>
      <c r="G37" s="35"/>
      <c r="H37" s="35"/>
      <c r="I37" s="162">
        <v>0.20999999999999999</v>
      </c>
      <c r="J37" s="161">
        <f>ROUND(((SUM(BE128:BE139))*I37),  2)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8" t="s">
        <v>43</v>
      </c>
      <c r="F38" s="161">
        <f>ROUND((SUM(BF128:BF139)),  2)</f>
        <v>0</v>
      </c>
      <c r="G38" s="35"/>
      <c r="H38" s="35"/>
      <c r="I38" s="162">
        <v>0.14999999999999999</v>
      </c>
      <c r="J38" s="161">
        <f>ROUND(((SUM(BF128:BF139))*I38),  2)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ROUND((SUM(BG128:BG139)),  2)</f>
        <v>0</v>
      </c>
      <c r="G39" s="35"/>
      <c r="H39" s="35"/>
      <c r="I39" s="162">
        <v>0.20999999999999999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48" t="s">
        <v>45</v>
      </c>
      <c r="F40" s="161">
        <f>ROUND((SUM(BH128:BH139)),  2)</f>
        <v>0</v>
      </c>
      <c r="G40" s="35"/>
      <c r="H40" s="35"/>
      <c r="I40" s="162">
        <v>0.14999999999999999</v>
      </c>
      <c r="J40" s="161">
        <f>0</f>
        <v>0</v>
      </c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48" t="s">
        <v>46</v>
      </c>
      <c r="F41" s="161">
        <f>ROUND((SUM(BI128:BI139)),  2)</f>
        <v>0</v>
      </c>
      <c r="G41" s="35"/>
      <c r="H41" s="35"/>
      <c r="I41" s="162">
        <v>0</v>
      </c>
      <c r="J41" s="161">
        <f>0</f>
        <v>0</v>
      </c>
      <c r="K41" s="35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2" customFormat="1" ht="25.44" customHeight="1">
      <c r="A43" s="35"/>
      <c r="B43" s="41"/>
      <c r="C43" s="163"/>
      <c r="D43" s="164" t="s">
        <v>47</v>
      </c>
      <c r="E43" s="165"/>
      <c r="F43" s="165"/>
      <c r="G43" s="166" t="s">
        <v>48</v>
      </c>
      <c r="H43" s="167" t="s">
        <v>49</v>
      </c>
      <c r="I43" s="165"/>
      <c r="J43" s="168">
        <f>SUM(J34:J41)</f>
        <v>0</v>
      </c>
      <c r="K43" s="169"/>
      <c r="L43" s="60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hidden="1" s="2" customFormat="1" ht="14.4" customHeight="1">
      <c r="A44" s="35"/>
      <c r="B44" s="41"/>
      <c r="C44" s="35"/>
      <c r="D44" s="35"/>
      <c r="E44" s="35"/>
      <c r="F44" s="35"/>
      <c r="G44" s="35"/>
      <c r="H44" s="35"/>
      <c r="I44" s="35"/>
      <c r="J44" s="35"/>
      <c r="K44" s="35"/>
      <c r="L44" s="6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70" t="s">
        <v>50</v>
      </c>
      <c r="E50" s="171"/>
      <c r="F50" s="171"/>
      <c r="G50" s="170" t="s">
        <v>51</v>
      </c>
      <c r="H50" s="171"/>
      <c r="I50" s="171"/>
      <c r="J50" s="171"/>
      <c r="K50" s="17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2" t="s">
        <v>52</v>
      </c>
      <c r="E61" s="173"/>
      <c r="F61" s="174" t="s">
        <v>53</v>
      </c>
      <c r="G61" s="172" t="s">
        <v>52</v>
      </c>
      <c r="H61" s="173"/>
      <c r="I61" s="173"/>
      <c r="J61" s="175" t="s">
        <v>53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70" t="s">
        <v>54</v>
      </c>
      <c r="E65" s="176"/>
      <c r="F65" s="176"/>
      <c r="G65" s="170" t="s">
        <v>55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2" t="s">
        <v>52</v>
      </c>
      <c r="E76" s="173"/>
      <c r="F76" s="174" t="s">
        <v>53</v>
      </c>
      <c r="G76" s="172" t="s">
        <v>52</v>
      </c>
      <c r="H76" s="173"/>
      <c r="I76" s="173"/>
      <c r="J76" s="175" t="s">
        <v>53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125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81" t="str">
        <f>E7</f>
        <v>Oprava PZS přejezdu P2611 a P10359 km 26,817 a 0,370 trati Benešov n.Pl. – Rumburk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118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1" customFormat="1" ht="16.5" customHeight="1">
      <c r="B87" s="18"/>
      <c r="C87" s="19"/>
      <c r="D87" s="19"/>
      <c r="E87" s="181" t="s">
        <v>119</v>
      </c>
      <c r="F87" s="19"/>
      <c r="G87" s="19"/>
      <c r="H87" s="19"/>
      <c r="I87" s="19"/>
      <c r="J87" s="19"/>
      <c r="K87" s="19"/>
      <c r="L87" s="17"/>
    </row>
    <row r="88" hidden="1" s="1" customFormat="1" ht="12" customHeight="1">
      <c r="B88" s="18"/>
      <c r="C88" s="29" t="s">
        <v>120</v>
      </c>
      <c r="D88" s="19"/>
      <c r="E88" s="19"/>
      <c r="F88" s="19"/>
      <c r="G88" s="19"/>
      <c r="H88" s="19"/>
      <c r="I88" s="19"/>
      <c r="J88" s="19"/>
      <c r="K88" s="19"/>
      <c r="L88" s="17"/>
    </row>
    <row r="89" hidden="1" s="2" customFormat="1" ht="16.5" customHeight="1">
      <c r="A89" s="35"/>
      <c r="B89" s="36"/>
      <c r="C89" s="37"/>
      <c r="D89" s="37"/>
      <c r="E89" s="182" t="s">
        <v>121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12" customHeight="1">
      <c r="A90" s="35"/>
      <c r="B90" s="36"/>
      <c r="C90" s="29" t="s">
        <v>122</v>
      </c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6.5" customHeight="1">
      <c r="A91" s="35"/>
      <c r="B91" s="36"/>
      <c r="C91" s="37"/>
      <c r="D91" s="37"/>
      <c r="E91" s="73" t="str">
        <f>E13</f>
        <v>03 - Zemní práce</v>
      </c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2" customHeight="1">
      <c r="A93" s="35"/>
      <c r="B93" s="36"/>
      <c r="C93" s="29" t="s">
        <v>20</v>
      </c>
      <c r="D93" s="37"/>
      <c r="E93" s="37"/>
      <c r="F93" s="24" t="str">
        <f>F16</f>
        <v xml:space="preserve"> </v>
      </c>
      <c r="G93" s="37"/>
      <c r="H93" s="37"/>
      <c r="I93" s="29" t="s">
        <v>22</v>
      </c>
      <c r="J93" s="76" t="str">
        <f>IF(J16="","",J16)</f>
        <v>11. 10. 2023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6.96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5.15" customHeight="1">
      <c r="A95" s="35"/>
      <c r="B95" s="36"/>
      <c r="C95" s="29" t="s">
        <v>24</v>
      </c>
      <c r="D95" s="37"/>
      <c r="E95" s="37"/>
      <c r="F95" s="24" t="str">
        <f>E19</f>
        <v>Správa železnic, státni organizace</v>
      </c>
      <c r="G95" s="37"/>
      <c r="H95" s="37"/>
      <c r="I95" s="29" t="s">
        <v>32</v>
      </c>
      <c r="J95" s="33" t="str">
        <f>E25</f>
        <v xml:space="preserve"> </v>
      </c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15.15" customHeight="1">
      <c r="A96" s="35"/>
      <c r="B96" s="36"/>
      <c r="C96" s="29" t="s">
        <v>30</v>
      </c>
      <c r="D96" s="37"/>
      <c r="E96" s="37"/>
      <c r="F96" s="24" t="str">
        <f>IF(E22="","",E22)</f>
        <v>Vyplň údaj</v>
      </c>
      <c r="G96" s="37"/>
      <c r="H96" s="37"/>
      <c r="I96" s="29" t="s">
        <v>35</v>
      </c>
      <c r="J96" s="33" t="str">
        <f>E28</f>
        <v xml:space="preserve"> 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9.28" customHeight="1">
      <c r="A98" s="35"/>
      <c r="B98" s="36"/>
      <c r="C98" s="183" t="s">
        <v>126</v>
      </c>
      <c r="D98" s="184"/>
      <c r="E98" s="184"/>
      <c r="F98" s="184"/>
      <c r="G98" s="184"/>
      <c r="H98" s="184"/>
      <c r="I98" s="184"/>
      <c r="J98" s="185" t="s">
        <v>127</v>
      </c>
      <c r="K98" s="18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hidden="1" s="2" customFormat="1" ht="10.32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22.8" customHeight="1">
      <c r="A100" s="35"/>
      <c r="B100" s="36"/>
      <c r="C100" s="186" t="s">
        <v>128</v>
      </c>
      <c r="D100" s="37"/>
      <c r="E100" s="37"/>
      <c r="F100" s="37"/>
      <c r="G100" s="37"/>
      <c r="H100" s="37"/>
      <c r="I100" s="37"/>
      <c r="J100" s="107">
        <f>J128</f>
        <v>0</v>
      </c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4" t="s">
        <v>129</v>
      </c>
    </row>
    <row r="101" hidden="1" s="9" customFormat="1" ht="24.96" customHeight="1">
      <c r="A101" s="9"/>
      <c r="B101" s="187"/>
      <c r="C101" s="188"/>
      <c r="D101" s="189" t="s">
        <v>554</v>
      </c>
      <c r="E101" s="190"/>
      <c r="F101" s="190"/>
      <c r="G101" s="190"/>
      <c r="H101" s="190"/>
      <c r="I101" s="190"/>
      <c r="J101" s="191">
        <f>J129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2" customFormat="1" ht="19.92" customHeight="1">
      <c r="A102" s="12"/>
      <c r="B102" s="251"/>
      <c r="C102" s="129"/>
      <c r="D102" s="252" t="s">
        <v>555</v>
      </c>
      <c r="E102" s="253"/>
      <c r="F102" s="253"/>
      <c r="G102" s="253"/>
      <c r="H102" s="253"/>
      <c r="I102" s="253"/>
      <c r="J102" s="254">
        <f>J130</f>
        <v>0</v>
      </c>
      <c r="K102" s="129"/>
      <c r="L102" s="255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hidden="1" s="9" customFormat="1" ht="24.96" customHeight="1">
      <c r="A103" s="9"/>
      <c r="B103" s="187"/>
      <c r="C103" s="188"/>
      <c r="D103" s="189" t="s">
        <v>558</v>
      </c>
      <c r="E103" s="190"/>
      <c r="F103" s="190"/>
      <c r="G103" s="190"/>
      <c r="H103" s="190"/>
      <c r="I103" s="190"/>
      <c r="J103" s="191">
        <f>J134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12" customFormat="1" ht="19.92" customHeight="1">
      <c r="A104" s="12"/>
      <c r="B104" s="251"/>
      <c r="C104" s="129"/>
      <c r="D104" s="252" t="s">
        <v>560</v>
      </c>
      <c r="E104" s="253"/>
      <c r="F104" s="253"/>
      <c r="G104" s="253"/>
      <c r="H104" s="253"/>
      <c r="I104" s="253"/>
      <c r="J104" s="254">
        <f>J135</f>
        <v>0</v>
      </c>
      <c r="K104" s="129"/>
      <c r="L104" s="255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5" hidden="1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hidden="1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hidden="1"/>
    <row r="108" hidden="1"/>
    <row r="109" hidden="1"/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131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6.25" customHeight="1">
      <c r="A114" s="35"/>
      <c r="B114" s="36"/>
      <c r="C114" s="37"/>
      <c r="D114" s="37"/>
      <c r="E114" s="181" t="str">
        <f>E7</f>
        <v>Oprava PZS přejezdu P2611 a P10359 km 26,817 a 0,370 trati Benešov n.Pl. – Rumburk</v>
      </c>
      <c r="F114" s="29"/>
      <c r="G114" s="29"/>
      <c r="H114" s="29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1" customFormat="1" ht="12" customHeight="1">
      <c r="B115" s="18"/>
      <c r="C115" s="29" t="s">
        <v>118</v>
      </c>
      <c r="D115" s="19"/>
      <c r="E115" s="19"/>
      <c r="F115" s="19"/>
      <c r="G115" s="19"/>
      <c r="H115" s="19"/>
      <c r="I115" s="19"/>
      <c r="J115" s="19"/>
      <c r="K115" s="19"/>
      <c r="L115" s="17"/>
    </row>
    <row r="116" s="1" customFormat="1" ht="16.5" customHeight="1">
      <c r="B116" s="18"/>
      <c r="C116" s="19"/>
      <c r="D116" s="19"/>
      <c r="E116" s="181" t="s">
        <v>119</v>
      </c>
      <c r="F116" s="19"/>
      <c r="G116" s="19"/>
      <c r="H116" s="19"/>
      <c r="I116" s="19"/>
      <c r="J116" s="19"/>
      <c r="K116" s="19"/>
      <c r="L116" s="17"/>
    </row>
    <row r="117" s="1" customFormat="1" ht="12" customHeight="1">
      <c r="B117" s="18"/>
      <c r="C117" s="29" t="s">
        <v>120</v>
      </c>
      <c r="D117" s="19"/>
      <c r="E117" s="19"/>
      <c r="F117" s="19"/>
      <c r="G117" s="19"/>
      <c r="H117" s="19"/>
      <c r="I117" s="19"/>
      <c r="J117" s="19"/>
      <c r="K117" s="19"/>
      <c r="L117" s="17"/>
    </row>
    <row r="118" s="2" customFormat="1" ht="16.5" customHeight="1">
      <c r="A118" s="35"/>
      <c r="B118" s="36"/>
      <c r="C118" s="37"/>
      <c r="D118" s="37"/>
      <c r="E118" s="182" t="s">
        <v>121</v>
      </c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122</v>
      </c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6.5" customHeight="1">
      <c r="A120" s="35"/>
      <c r="B120" s="36"/>
      <c r="C120" s="37"/>
      <c r="D120" s="37"/>
      <c r="E120" s="73" t="str">
        <f>E13</f>
        <v>03 - Zemní práce</v>
      </c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20</v>
      </c>
      <c r="D122" s="37"/>
      <c r="E122" s="37"/>
      <c r="F122" s="24" t="str">
        <f>F16</f>
        <v xml:space="preserve"> </v>
      </c>
      <c r="G122" s="37"/>
      <c r="H122" s="37"/>
      <c r="I122" s="29" t="s">
        <v>22</v>
      </c>
      <c r="J122" s="76" t="str">
        <f>IF(J16="","",J16)</f>
        <v>11. 10. 2023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24</v>
      </c>
      <c r="D124" s="37"/>
      <c r="E124" s="37"/>
      <c r="F124" s="24" t="str">
        <f>E19</f>
        <v>Správa železnic, státni organizace</v>
      </c>
      <c r="G124" s="37"/>
      <c r="H124" s="37"/>
      <c r="I124" s="29" t="s">
        <v>32</v>
      </c>
      <c r="J124" s="33" t="str">
        <f>E25</f>
        <v xml:space="preserve"> 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15" customHeight="1">
      <c r="A125" s="35"/>
      <c r="B125" s="36"/>
      <c r="C125" s="29" t="s">
        <v>30</v>
      </c>
      <c r="D125" s="37"/>
      <c r="E125" s="37"/>
      <c r="F125" s="24" t="str">
        <f>IF(E22="","",E22)</f>
        <v>Vyplň údaj</v>
      </c>
      <c r="G125" s="37"/>
      <c r="H125" s="37"/>
      <c r="I125" s="29" t="s">
        <v>35</v>
      </c>
      <c r="J125" s="33" t="str">
        <f>E28</f>
        <v xml:space="preserve"> </v>
      </c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0.32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10" customFormat="1" ht="29.28" customHeight="1">
      <c r="A127" s="193"/>
      <c r="B127" s="194"/>
      <c r="C127" s="195" t="s">
        <v>132</v>
      </c>
      <c r="D127" s="196" t="s">
        <v>62</v>
      </c>
      <c r="E127" s="196" t="s">
        <v>58</v>
      </c>
      <c r="F127" s="196" t="s">
        <v>59</v>
      </c>
      <c r="G127" s="196" t="s">
        <v>133</v>
      </c>
      <c r="H127" s="196" t="s">
        <v>134</v>
      </c>
      <c r="I127" s="196" t="s">
        <v>135</v>
      </c>
      <c r="J127" s="196" t="s">
        <v>127</v>
      </c>
      <c r="K127" s="197" t="s">
        <v>136</v>
      </c>
      <c r="L127" s="198"/>
      <c r="M127" s="97" t="s">
        <v>1</v>
      </c>
      <c r="N127" s="98" t="s">
        <v>41</v>
      </c>
      <c r="O127" s="98" t="s">
        <v>137</v>
      </c>
      <c r="P127" s="98" t="s">
        <v>138</v>
      </c>
      <c r="Q127" s="98" t="s">
        <v>139</v>
      </c>
      <c r="R127" s="98" t="s">
        <v>140</v>
      </c>
      <c r="S127" s="98" t="s">
        <v>141</v>
      </c>
      <c r="T127" s="99" t="s">
        <v>142</v>
      </c>
      <c r="U127" s="193"/>
      <c r="V127" s="193"/>
      <c r="W127" s="193"/>
      <c r="X127" s="193"/>
      <c r="Y127" s="193"/>
      <c r="Z127" s="193"/>
      <c r="AA127" s="193"/>
      <c r="AB127" s="193"/>
      <c r="AC127" s="193"/>
      <c r="AD127" s="193"/>
      <c r="AE127" s="193"/>
    </row>
    <row r="128" s="2" customFormat="1" ht="22.8" customHeight="1">
      <c r="A128" s="35"/>
      <c r="B128" s="36"/>
      <c r="C128" s="104" t="s">
        <v>143</v>
      </c>
      <c r="D128" s="37"/>
      <c r="E128" s="37"/>
      <c r="F128" s="37"/>
      <c r="G128" s="37"/>
      <c r="H128" s="37"/>
      <c r="I128" s="37"/>
      <c r="J128" s="199">
        <f>BK128</f>
        <v>0</v>
      </c>
      <c r="K128" s="37"/>
      <c r="L128" s="41"/>
      <c r="M128" s="100"/>
      <c r="N128" s="200"/>
      <c r="O128" s="101"/>
      <c r="P128" s="201">
        <f>P129+P134</f>
        <v>0</v>
      </c>
      <c r="Q128" s="101"/>
      <c r="R128" s="201">
        <f>R129+R134</f>
        <v>0</v>
      </c>
      <c r="S128" s="101"/>
      <c r="T128" s="202">
        <f>T129+T134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76</v>
      </c>
      <c r="AU128" s="14" t="s">
        <v>129</v>
      </c>
      <c r="BK128" s="203">
        <f>BK129+BK134</f>
        <v>0</v>
      </c>
    </row>
    <row r="129" s="11" customFormat="1" ht="25.92" customHeight="1">
      <c r="A129" s="11"/>
      <c r="B129" s="204"/>
      <c r="C129" s="205"/>
      <c r="D129" s="206" t="s">
        <v>76</v>
      </c>
      <c r="E129" s="207" t="s">
        <v>561</v>
      </c>
      <c r="F129" s="207" t="s">
        <v>562</v>
      </c>
      <c r="G129" s="205"/>
      <c r="H129" s="205"/>
      <c r="I129" s="208"/>
      <c r="J129" s="209">
        <f>BK129</f>
        <v>0</v>
      </c>
      <c r="K129" s="205"/>
      <c r="L129" s="210"/>
      <c r="M129" s="211"/>
      <c r="N129" s="212"/>
      <c r="O129" s="212"/>
      <c r="P129" s="213">
        <f>P130</f>
        <v>0</v>
      </c>
      <c r="Q129" s="212"/>
      <c r="R129" s="213">
        <f>R130</f>
        <v>0</v>
      </c>
      <c r="S129" s="212"/>
      <c r="T129" s="214">
        <f>T130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15" t="s">
        <v>84</v>
      </c>
      <c r="AT129" s="216" t="s">
        <v>76</v>
      </c>
      <c r="AU129" s="216" t="s">
        <v>77</v>
      </c>
      <c r="AY129" s="215" t="s">
        <v>147</v>
      </c>
      <c r="BK129" s="217">
        <f>BK130</f>
        <v>0</v>
      </c>
    </row>
    <row r="130" s="11" customFormat="1" ht="22.8" customHeight="1">
      <c r="A130" s="11"/>
      <c r="B130" s="204"/>
      <c r="C130" s="205"/>
      <c r="D130" s="206" t="s">
        <v>76</v>
      </c>
      <c r="E130" s="256" t="s">
        <v>84</v>
      </c>
      <c r="F130" s="256" t="s">
        <v>100</v>
      </c>
      <c r="G130" s="205"/>
      <c r="H130" s="205"/>
      <c r="I130" s="208"/>
      <c r="J130" s="257">
        <f>BK130</f>
        <v>0</v>
      </c>
      <c r="K130" s="205"/>
      <c r="L130" s="210"/>
      <c r="M130" s="211"/>
      <c r="N130" s="212"/>
      <c r="O130" s="212"/>
      <c r="P130" s="213">
        <f>SUM(P131:P133)</f>
        <v>0</v>
      </c>
      <c r="Q130" s="212"/>
      <c r="R130" s="213">
        <f>SUM(R131:R133)</f>
        <v>0</v>
      </c>
      <c r="S130" s="212"/>
      <c r="T130" s="214">
        <f>SUM(T131:T133)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215" t="s">
        <v>84</v>
      </c>
      <c r="AT130" s="216" t="s">
        <v>76</v>
      </c>
      <c r="AU130" s="216" t="s">
        <v>84</v>
      </c>
      <c r="AY130" s="215" t="s">
        <v>147</v>
      </c>
      <c r="BK130" s="217">
        <f>SUM(BK131:BK133)</f>
        <v>0</v>
      </c>
    </row>
    <row r="131" s="2" customFormat="1" ht="44.25" customHeight="1">
      <c r="A131" s="35"/>
      <c r="B131" s="36"/>
      <c r="C131" s="237" t="s">
        <v>84</v>
      </c>
      <c r="D131" s="237" t="s">
        <v>165</v>
      </c>
      <c r="E131" s="238" t="s">
        <v>602</v>
      </c>
      <c r="F131" s="239" t="s">
        <v>603</v>
      </c>
      <c r="G131" s="240" t="s">
        <v>565</v>
      </c>
      <c r="H131" s="241">
        <v>50.799999999999997</v>
      </c>
      <c r="I131" s="242"/>
      <c r="J131" s="243">
        <f>ROUND(I131*H131,2)</f>
        <v>0</v>
      </c>
      <c r="K131" s="239" t="s">
        <v>604</v>
      </c>
      <c r="L131" s="41"/>
      <c r="M131" s="244" t="s">
        <v>1</v>
      </c>
      <c r="N131" s="245" t="s">
        <v>42</v>
      </c>
      <c r="O131" s="88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0" t="s">
        <v>146</v>
      </c>
      <c r="AT131" s="230" t="s">
        <v>165</v>
      </c>
      <c r="AU131" s="230" t="s">
        <v>86</v>
      </c>
      <c r="AY131" s="14" t="s">
        <v>147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4" t="s">
        <v>84</v>
      </c>
      <c r="BK131" s="231">
        <f>ROUND(I131*H131,2)</f>
        <v>0</v>
      </c>
      <c r="BL131" s="14" t="s">
        <v>146</v>
      </c>
      <c r="BM131" s="230" t="s">
        <v>605</v>
      </c>
    </row>
    <row r="132" s="2" customFormat="1" ht="33" customHeight="1">
      <c r="A132" s="35"/>
      <c r="B132" s="36"/>
      <c r="C132" s="237" t="s">
        <v>86</v>
      </c>
      <c r="D132" s="237" t="s">
        <v>165</v>
      </c>
      <c r="E132" s="238" t="s">
        <v>606</v>
      </c>
      <c r="F132" s="239" t="s">
        <v>607</v>
      </c>
      <c r="G132" s="240" t="s">
        <v>587</v>
      </c>
      <c r="H132" s="241">
        <v>84</v>
      </c>
      <c r="I132" s="242"/>
      <c r="J132" s="243">
        <f>ROUND(I132*H132,2)</f>
        <v>0</v>
      </c>
      <c r="K132" s="239" t="s">
        <v>604</v>
      </c>
      <c r="L132" s="41"/>
      <c r="M132" s="244" t="s">
        <v>1</v>
      </c>
      <c r="N132" s="245" t="s">
        <v>42</v>
      </c>
      <c r="O132" s="88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0" t="s">
        <v>146</v>
      </c>
      <c r="AT132" s="230" t="s">
        <v>165</v>
      </c>
      <c r="AU132" s="230" t="s">
        <v>86</v>
      </c>
      <c r="AY132" s="14" t="s">
        <v>147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4" t="s">
        <v>84</v>
      </c>
      <c r="BK132" s="231">
        <f>ROUND(I132*H132,2)</f>
        <v>0</v>
      </c>
      <c r="BL132" s="14" t="s">
        <v>146</v>
      </c>
      <c r="BM132" s="230" t="s">
        <v>608</v>
      </c>
    </row>
    <row r="133" s="2" customFormat="1" ht="44.25" customHeight="1">
      <c r="A133" s="35"/>
      <c r="B133" s="36"/>
      <c r="C133" s="237" t="s">
        <v>94</v>
      </c>
      <c r="D133" s="237" t="s">
        <v>165</v>
      </c>
      <c r="E133" s="238" t="s">
        <v>609</v>
      </c>
      <c r="F133" s="239" t="s">
        <v>610</v>
      </c>
      <c r="G133" s="240" t="s">
        <v>565</v>
      </c>
      <c r="H133" s="241">
        <v>50.799999999999997</v>
      </c>
      <c r="I133" s="242"/>
      <c r="J133" s="243">
        <f>ROUND(I133*H133,2)</f>
        <v>0</v>
      </c>
      <c r="K133" s="239" t="s">
        <v>604</v>
      </c>
      <c r="L133" s="41"/>
      <c r="M133" s="244" t="s">
        <v>1</v>
      </c>
      <c r="N133" s="245" t="s">
        <v>42</v>
      </c>
      <c r="O133" s="88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0" t="s">
        <v>146</v>
      </c>
      <c r="AT133" s="230" t="s">
        <v>165</v>
      </c>
      <c r="AU133" s="230" t="s">
        <v>86</v>
      </c>
      <c r="AY133" s="14" t="s">
        <v>147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4" t="s">
        <v>84</v>
      </c>
      <c r="BK133" s="231">
        <f>ROUND(I133*H133,2)</f>
        <v>0</v>
      </c>
      <c r="BL133" s="14" t="s">
        <v>146</v>
      </c>
      <c r="BM133" s="230" t="s">
        <v>611</v>
      </c>
    </row>
    <row r="134" s="11" customFormat="1" ht="25.92" customHeight="1">
      <c r="A134" s="11"/>
      <c r="B134" s="204"/>
      <c r="C134" s="205"/>
      <c r="D134" s="206" t="s">
        <v>76</v>
      </c>
      <c r="E134" s="207" t="s">
        <v>148</v>
      </c>
      <c r="F134" s="207" t="s">
        <v>582</v>
      </c>
      <c r="G134" s="205"/>
      <c r="H134" s="205"/>
      <c r="I134" s="208"/>
      <c r="J134" s="209">
        <f>BK134</f>
        <v>0</v>
      </c>
      <c r="K134" s="205"/>
      <c r="L134" s="210"/>
      <c r="M134" s="211"/>
      <c r="N134" s="212"/>
      <c r="O134" s="212"/>
      <c r="P134" s="213">
        <f>P135</f>
        <v>0</v>
      </c>
      <c r="Q134" s="212"/>
      <c r="R134" s="213">
        <f>R135</f>
        <v>0</v>
      </c>
      <c r="S134" s="212"/>
      <c r="T134" s="214">
        <f>T135</f>
        <v>0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R134" s="215" t="s">
        <v>94</v>
      </c>
      <c r="AT134" s="216" t="s">
        <v>76</v>
      </c>
      <c r="AU134" s="216" t="s">
        <v>77</v>
      </c>
      <c r="AY134" s="215" t="s">
        <v>147</v>
      </c>
      <c r="BK134" s="217">
        <f>BK135</f>
        <v>0</v>
      </c>
    </row>
    <row r="135" s="11" customFormat="1" ht="22.8" customHeight="1">
      <c r="A135" s="11"/>
      <c r="B135" s="204"/>
      <c r="C135" s="205"/>
      <c r="D135" s="206" t="s">
        <v>76</v>
      </c>
      <c r="E135" s="256" t="s">
        <v>596</v>
      </c>
      <c r="F135" s="256" t="s">
        <v>597</v>
      </c>
      <c r="G135" s="205"/>
      <c r="H135" s="205"/>
      <c r="I135" s="208"/>
      <c r="J135" s="257">
        <f>BK135</f>
        <v>0</v>
      </c>
      <c r="K135" s="205"/>
      <c r="L135" s="210"/>
      <c r="M135" s="211"/>
      <c r="N135" s="212"/>
      <c r="O135" s="212"/>
      <c r="P135" s="213">
        <f>SUM(P136:P139)</f>
        <v>0</v>
      </c>
      <c r="Q135" s="212"/>
      <c r="R135" s="213">
        <f>SUM(R136:R139)</f>
        <v>0</v>
      </c>
      <c r="S135" s="212"/>
      <c r="T135" s="214">
        <f>SUM(T136:T139)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15" t="s">
        <v>94</v>
      </c>
      <c r="AT135" s="216" t="s">
        <v>76</v>
      </c>
      <c r="AU135" s="216" t="s">
        <v>84</v>
      </c>
      <c r="AY135" s="215" t="s">
        <v>147</v>
      </c>
      <c r="BK135" s="217">
        <f>SUM(BK136:BK139)</f>
        <v>0</v>
      </c>
    </row>
    <row r="136" s="2" customFormat="1" ht="66.75" customHeight="1">
      <c r="A136" s="35"/>
      <c r="B136" s="36"/>
      <c r="C136" s="237" t="s">
        <v>146</v>
      </c>
      <c r="D136" s="237" t="s">
        <v>165</v>
      </c>
      <c r="E136" s="238" t="s">
        <v>612</v>
      </c>
      <c r="F136" s="239" t="s">
        <v>613</v>
      </c>
      <c r="G136" s="240" t="s">
        <v>587</v>
      </c>
      <c r="H136" s="241">
        <v>2159</v>
      </c>
      <c r="I136" s="242"/>
      <c r="J136" s="243">
        <f>ROUND(I136*H136,2)</f>
        <v>0</v>
      </c>
      <c r="K136" s="239" t="s">
        <v>295</v>
      </c>
      <c r="L136" s="41"/>
      <c r="M136" s="244" t="s">
        <v>1</v>
      </c>
      <c r="N136" s="245" t="s">
        <v>42</v>
      </c>
      <c r="O136" s="88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0" t="s">
        <v>169</v>
      </c>
      <c r="AT136" s="230" t="s">
        <v>165</v>
      </c>
      <c r="AU136" s="230" t="s">
        <v>86</v>
      </c>
      <c r="AY136" s="14" t="s">
        <v>147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4" t="s">
        <v>84</v>
      </c>
      <c r="BK136" s="231">
        <f>ROUND(I136*H136,2)</f>
        <v>0</v>
      </c>
      <c r="BL136" s="14" t="s">
        <v>169</v>
      </c>
      <c r="BM136" s="230" t="s">
        <v>614</v>
      </c>
    </row>
    <row r="137" s="2" customFormat="1" ht="55.5" customHeight="1">
      <c r="A137" s="35"/>
      <c r="B137" s="36"/>
      <c r="C137" s="237" t="s">
        <v>171</v>
      </c>
      <c r="D137" s="237" t="s">
        <v>165</v>
      </c>
      <c r="E137" s="238" t="s">
        <v>615</v>
      </c>
      <c r="F137" s="239" t="s">
        <v>616</v>
      </c>
      <c r="G137" s="240" t="s">
        <v>587</v>
      </c>
      <c r="H137" s="241">
        <v>2159</v>
      </c>
      <c r="I137" s="242"/>
      <c r="J137" s="243">
        <f>ROUND(I137*H137,2)</f>
        <v>0</v>
      </c>
      <c r="K137" s="239" t="s">
        <v>295</v>
      </c>
      <c r="L137" s="41"/>
      <c r="M137" s="244" t="s">
        <v>1</v>
      </c>
      <c r="N137" s="245" t="s">
        <v>42</v>
      </c>
      <c r="O137" s="88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0" t="s">
        <v>169</v>
      </c>
      <c r="AT137" s="230" t="s">
        <v>165</v>
      </c>
      <c r="AU137" s="230" t="s">
        <v>86</v>
      </c>
      <c r="AY137" s="14" t="s">
        <v>147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4" t="s">
        <v>84</v>
      </c>
      <c r="BK137" s="231">
        <f>ROUND(I137*H137,2)</f>
        <v>0</v>
      </c>
      <c r="BL137" s="14" t="s">
        <v>169</v>
      </c>
      <c r="BM137" s="230" t="s">
        <v>617</v>
      </c>
    </row>
    <row r="138" s="2" customFormat="1" ht="37.8" customHeight="1">
      <c r="A138" s="35"/>
      <c r="B138" s="36"/>
      <c r="C138" s="237" t="s">
        <v>175</v>
      </c>
      <c r="D138" s="237" t="s">
        <v>165</v>
      </c>
      <c r="E138" s="238" t="s">
        <v>618</v>
      </c>
      <c r="F138" s="239" t="s">
        <v>619</v>
      </c>
      <c r="G138" s="240" t="s">
        <v>587</v>
      </c>
      <c r="H138" s="241">
        <v>2159</v>
      </c>
      <c r="I138" s="242"/>
      <c r="J138" s="243">
        <f>ROUND(I138*H138,2)</f>
        <v>0</v>
      </c>
      <c r="K138" s="239" t="s">
        <v>604</v>
      </c>
      <c r="L138" s="41"/>
      <c r="M138" s="244" t="s">
        <v>1</v>
      </c>
      <c r="N138" s="245" t="s">
        <v>42</v>
      </c>
      <c r="O138" s="88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0" t="s">
        <v>169</v>
      </c>
      <c r="AT138" s="230" t="s">
        <v>165</v>
      </c>
      <c r="AU138" s="230" t="s">
        <v>86</v>
      </c>
      <c r="AY138" s="14" t="s">
        <v>147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4" t="s">
        <v>84</v>
      </c>
      <c r="BK138" s="231">
        <f>ROUND(I138*H138,2)</f>
        <v>0</v>
      </c>
      <c r="BL138" s="14" t="s">
        <v>169</v>
      </c>
      <c r="BM138" s="230" t="s">
        <v>620</v>
      </c>
    </row>
    <row r="139" s="2" customFormat="1" ht="37.8" customHeight="1">
      <c r="A139" s="35"/>
      <c r="B139" s="36"/>
      <c r="C139" s="237" t="s">
        <v>179</v>
      </c>
      <c r="D139" s="237" t="s">
        <v>165</v>
      </c>
      <c r="E139" s="238" t="s">
        <v>621</v>
      </c>
      <c r="F139" s="239" t="s">
        <v>622</v>
      </c>
      <c r="G139" s="240" t="s">
        <v>587</v>
      </c>
      <c r="H139" s="241">
        <v>84</v>
      </c>
      <c r="I139" s="242"/>
      <c r="J139" s="243">
        <f>ROUND(I139*H139,2)</f>
        <v>0</v>
      </c>
      <c r="K139" s="239" t="s">
        <v>604</v>
      </c>
      <c r="L139" s="41"/>
      <c r="M139" s="246" t="s">
        <v>1</v>
      </c>
      <c r="N139" s="247" t="s">
        <v>42</v>
      </c>
      <c r="O139" s="248"/>
      <c r="P139" s="249">
        <f>O139*H139</f>
        <v>0</v>
      </c>
      <c r="Q139" s="249">
        <v>0</v>
      </c>
      <c r="R139" s="249">
        <f>Q139*H139</f>
        <v>0</v>
      </c>
      <c r="S139" s="249">
        <v>0</v>
      </c>
      <c r="T139" s="250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0" t="s">
        <v>169</v>
      </c>
      <c r="AT139" s="230" t="s">
        <v>165</v>
      </c>
      <c r="AU139" s="230" t="s">
        <v>86</v>
      </c>
      <c r="AY139" s="14" t="s">
        <v>147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4" t="s">
        <v>84</v>
      </c>
      <c r="BK139" s="231">
        <f>ROUND(I139*H139,2)</f>
        <v>0</v>
      </c>
      <c r="BL139" s="14" t="s">
        <v>169</v>
      </c>
      <c r="BM139" s="230" t="s">
        <v>623</v>
      </c>
    </row>
    <row r="140" s="2" customFormat="1" ht="6.96" customHeight="1">
      <c r="A140" s="35"/>
      <c r="B140" s="63"/>
      <c r="C140" s="64"/>
      <c r="D140" s="64"/>
      <c r="E140" s="64"/>
      <c r="F140" s="64"/>
      <c r="G140" s="64"/>
      <c r="H140" s="64"/>
      <c r="I140" s="64"/>
      <c r="J140" s="64"/>
      <c r="K140" s="64"/>
      <c r="L140" s="41"/>
      <c r="M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</sheetData>
  <sheetProtection sheet="1" autoFilter="0" formatColumns="0" formatRows="0" objects="1" scenarios="1" spinCount="100000" saltValue="LD3zlLUXrPbSuZr9nbw/ZEo3SDxChlqjJCr2mzS7t7OtCAErTliFe2Dydp+DnBD1l+18QcklpVHYPxpsB2hnGg==" hashValue="r0JK1g8Gi5cY5MOXZ4FV/1yZCkyjZp734UJEUBbFVQ19+mzTPzMnsdi8llXoSH9msmJseStM+YpTjT+7IDhr+w==" algorithmName="SHA-512" password="CC35"/>
  <autoFilter ref="C127:K139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4:H114"/>
    <mergeCell ref="E118:H118"/>
    <mergeCell ref="E116:H116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104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86</v>
      </c>
    </row>
    <row r="4" hidden="1" s="1" customFormat="1" ht="24.96" customHeight="1">
      <c r="B4" s="17"/>
      <c r="D4" s="146" t="s">
        <v>117</v>
      </c>
      <c r="L4" s="17"/>
      <c r="M4" s="147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8" t="s">
        <v>16</v>
      </c>
      <c r="L6" s="17"/>
    </row>
    <row r="7" hidden="1" s="1" customFormat="1" ht="26.25" customHeight="1">
      <c r="B7" s="17"/>
      <c r="E7" s="149" t="str">
        <f>'Rekapitulace stavby'!K6</f>
        <v>Oprava PZS přejezdu P2611 a P10359 km 26,817 a 0,370 trati Benešov n.Pl. – Rumburk</v>
      </c>
      <c r="F7" s="148"/>
      <c r="G7" s="148"/>
      <c r="H7" s="148"/>
      <c r="L7" s="17"/>
    </row>
    <row r="8" hidden="1">
      <c r="B8" s="17"/>
      <c r="D8" s="148" t="s">
        <v>118</v>
      </c>
      <c r="L8" s="17"/>
    </row>
    <row r="9" hidden="1" s="1" customFormat="1" ht="16.5" customHeight="1">
      <c r="B9" s="17"/>
      <c r="E9" s="149" t="s">
        <v>119</v>
      </c>
      <c r="F9" s="1"/>
      <c r="G9" s="1"/>
      <c r="H9" s="1"/>
      <c r="L9" s="17"/>
    </row>
    <row r="10" hidden="1" s="1" customFormat="1" ht="12" customHeight="1">
      <c r="B10" s="17"/>
      <c r="D10" s="148" t="s">
        <v>120</v>
      </c>
      <c r="L10" s="17"/>
    </row>
    <row r="11" hidden="1" s="2" customFormat="1" ht="16.5" customHeight="1">
      <c r="A11" s="35"/>
      <c r="B11" s="41"/>
      <c r="C11" s="35"/>
      <c r="D11" s="35"/>
      <c r="E11" s="150" t="s">
        <v>121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48" t="s">
        <v>122</v>
      </c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6.5" customHeight="1">
      <c r="A13" s="35"/>
      <c r="B13" s="41"/>
      <c r="C13" s="35"/>
      <c r="D13" s="35"/>
      <c r="E13" s="151" t="s">
        <v>624</v>
      </c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2" customHeight="1">
      <c r="A15" s="35"/>
      <c r="B15" s="41"/>
      <c r="C15" s="35"/>
      <c r="D15" s="148" t="s">
        <v>18</v>
      </c>
      <c r="E15" s="35"/>
      <c r="F15" s="138" t="s">
        <v>1</v>
      </c>
      <c r="G15" s="35"/>
      <c r="H15" s="35"/>
      <c r="I15" s="148" t="s">
        <v>19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8" t="s">
        <v>20</v>
      </c>
      <c r="E16" s="35"/>
      <c r="F16" s="138" t="s">
        <v>33</v>
      </c>
      <c r="G16" s="35"/>
      <c r="H16" s="35"/>
      <c r="I16" s="148" t="s">
        <v>22</v>
      </c>
      <c r="J16" s="152" t="str">
        <f>'Rekapitulace stavby'!AN8</f>
        <v>11. 10. 2023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0.8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2" customHeight="1">
      <c r="A18" s="35"/>
      <c r="B18" s="41"/>
      <c r="C18" s="35"/>
      <c r="D18" s="148" t="s">
        <v>24</v>
      </c>
      <c r="E18" s="35"/>
      <c r="F18" s="35"/>
      <c r="G18" s="35"/>
      <c r="H18" s="35"/>
      <c r="I18" s="148" t="s">
        <v>25</v>
      </c>
      <c r="J18" s="138" t="str">
        <f>IF('Rekapitulace stavby'!AN10="","",'Rekapitulace stavby'!AN10)</f>
        <v>70994234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8" customHeight="1">
      <c r="A19" s="35"/>
      <c r="B19" s="41"/>
      <c r="C19" s="35"/>
      <c r="D19" s="35"/>
      <c r="E19" s="138" t="str">
        <f>IF('Rekapitulace stavby'!E11="","",'Rekapitulace stavby'!E11)</f>
        <v>Správa železnic, státni organizace</v>
      </c>
      <c r="F19" s="35"/>
      <c r="G19" s="35"/>
      <c r="H19" s="35"/>
      <c r="I19" s="148" t="s">
        <v>28</v>
      </c>
      <c r="J19" s="138" t="str">
        <f>IF('Rekapitulace stavby'!AN11="","",'Rekapitulace stavby'!AN11)</f>
        <v>CZ70994234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2" customHeight="1">
      <c r="A21" s="35"/>
      <c r="B21" s="41"/>
      <c r="C21" s="35"/>
      <c r="D21" s="148" t="s">
        <v>30</v>
      </c>
      <c r="E21" s="35"/>
      <c r="F21" s="35"/>
      <c r="G21" s="35"/>
      <c r="H21" s="35"/>
      <c r="I21" s="148" t="s">
        <v>25</v>
      </c>
      <c r="J21" s="30" t="str">
        <f>'Rekapitulace stavby'!AN13</f>
        <v>Vyplň údaj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8" customHeight="1">
      <c r="A22" s="35"/>
      <c r="B22" s="41"/>
      <c r="C22" s="35"/>
      <c r="D22" s="35"/>
      <c r="E22" s="30" t="str">
        <f>'Rekapitulace stavby'!E14</f>
        <v>Vyplň údaj</v>
      </c>
      <c r="F22" s="138"/>
      <c r="G22" s="138"/>
      <c r="H22" s="138"/>
      <c r="I22" s="148" t="s">
        <v>28</v>
      </c>
      <c r="J22" s="30" t="str">
        <f>'Rekapitulace stavby'!AN14</f>
        <v>Vyplň údaj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2" customHeight="1">
      <c r="A24" s="35"/>
      <c r="B24" s="41"/>
      <c r="C24" s="35"/>
      <c r="D24" s="148" t="s">
        <v>32</v>
      </c>
      <c r="E24" s="35"/>
      <c r="F24" s="35"/>
      <c r="G24" s="35"/>
      <c r="H24" s="35"/>
      <c r="I24" s="148" t="s">
        <v>25</v>
      </c>
      <c r="J24" s="138" t="str">
        <f>IF('Rekapitulace stavby'!AN16="","",'Rekapitulace stavby'!AN16)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8" customHeight="1">
      <c r="A25" s="35"/>
      <c r="B25" s="41"/>
      <c r="C25" s="35"/>
      <c r="D25" s="35"/>
      <c r="E25" s="138" t="str">
        <f>IF('Rekapitulace stavby'!E17="","",'Rekapitulace stavby'!E17)</f>
        <v xml:space="preserve"> </v>
      </c>
      <c r="F25" s="35"/>
      <c r="G25" s="35"/>
      <c r="H25" s="35"/>
      <c r="I25" s="148" t="s">
        <v>28</v>
      </c>
      <c r="J25" s="138" t="str">
        <f>IF('Rekapitulace stavby'!AN17="","",'Rekapitulace stavby'!AN17)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12" customHeight="1">
      <c r="A27" s="35"/>
      <c r="B27" s="41"/>
      <c r="C27" s="35"/>
      <c r="D27" s="148" t="s">
        <v>35</v>
      </c>
      <c r="E27" s="35"/>
      <c r="F27" s="35"/>
      <c r="G27" s="35"/>
      <c r="H27" s="35"/>
      <c r="I27" s="148" t="s">
        <v>25</v>
      </c>
      <c r="J27" s="138" t="str">
        <f>IF('Rekapitulace stavby'!AN19="","",'Rekapitulace stavby'!AN19)</f>
        <v/>
      </c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8" customHeight="1">
      <c r="A28" s="35"/>
      <c r="B28" s="41"/>
      <c r="C28" s="35"/>
      <c r="D28" s="35"/>
      <c r="E28" s="138" t="str">
        <f>IF('Rekapitulace stavby'!E20="","",'Rekapitulace stavby'!E20)</f>
        <v xml:space="preserve"> </v>
      </c>
      <c r="F28" s="35"/>
      <c r="G28" s="35"/>
      <c r="H28" s="35"/>
      <c r="I28" s="148" t="s">
        <v>28</v>
      </c>
      <c r="J28" s="138" t="str">
        <f>IF('Rekapitulace stavby'!AN20="","",'Rekapitulace stavby'!AN20)</f>
        <v/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35"/>
      <c r="E29" s="35"/>
      <c r="F29" s="35"/>
      <c r="G29" s="35"/>
      <c r="H29" s="35"/>
      <c r="I29" s="35"/>
      <c r="J29" s="35"/>
      <c r="K29" s="3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12" customHeight="1">
      <c r="A30" s="35"/>
      <c r="B30" s="41"/>
      <c r="C30" s="35"/>
      <c r="D30" s="148" t="s">
        <v>36</v>
      </c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8" customFormat="1" ht="16.5" customHeight="1">
      <c r="A31" s="153"/>
      <c r="B31" s="154"/>
      <c r="C31" s="153"/>
      <c r="D31" s="153"/>
      <c r="E31" s="155" t="s">
        <v>1</v>
      </c>
      <c r="F31" s="155"/>
      <c r="G31" s="155"/>
      <c r="H31" s="155"/>
      <c r="I31" s="153"/>
      <c r="J31" s="153"/>
      <c r="K31" s="153"/>
      <c r="L31" s="156"/>
      <c r="S31" s="153"/>
      <c r="T31" s="153"/>
      <c r="U31" s="153"/>
      <c r="V31" s="153"/>
      <c r="W31" s="153"/>
      <c r="X31" s="153"/>
      <c r="Y31" s="153"/>
      <c r="Z31" s="153"/>
      <c r="AA31" s="153"/>
      <c r="AB31" s="153"/>
      <c r="AC31" s="153"/>
      <c r="AD31" s="153"/>
      <c r="AE31" s="153"/>
    </row>
    <row r="32" hidden="1" s="2" customFormat="1" ht="6.96" customHeight="1">
      <c r="A32" s="35"/>
      <c r="B32" s="41"/>
      <c r="C32" s="35"/>
      <c r="D32" s="35"/>
      <c r="E32" s="35"/>
      <c r="F32" s="35"/>
      <c r="G32" s="35"/>
      <c r="H32" s="35"/>
      <c r="I32" s="35"/>
      <c r="J32" s="35"/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7"/>
      <c r="E33" s="157"/>
      <c r="F33" s="157"/>
      <c r="G33" s="157"/>
      <c r="H33" s="157"/>
      <c r="I33" s="157"/>
      <c r="J33" s="157"/>
      <c r="K33" s="157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25.44" customHeight="1">
      <c r="A34" s="35"/>
      <c r="B34" s="41"/>
      <c r="C34" s="35"/>
      <c r="D34" s="158" t="s">
        <v>37</v>
      </c>
      <c r="E34" s="35"/>
      <c r="F34" s="35"/>
      <c r="G34" s="35"/>
      <c r="H34" s="35"/>
      <c r="I34" s="35"/>
      <c r="J34" s="159">
        <f>ROUND(J134,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6.96" customHeight="1">
      <c r="A35" s="35"/>
      <c r="B35" s="41"/>
      <c r="C35" s="35"/>
      <c r="D35" s="157"/>
      <c r="E35" s="157"/>
      <c r="F35" s="157"/>
      <c r="G35" s="157"/>
      <c r="H35" s="157"/>
      <c r="I35" s="157"/>
      <c r="J35" s="157"/>
      <c r="K35" s="157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35"/>
      <c r="F36" s="160" t="s">
        <v>39</v>
      </c>
      <c r="G36" s="35"/>
      <c r="H36" s="35"/>
      <c r="I36" s="160" t="s">
        <v>38</v>
      </c>
      <c r="J36" s="160" t="s">
        <v>40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150" t="s">
        <v>41</v>
      </c>
      <c r="E37" s="148" t="s">
        <v>42</v>
      </c>
      <c r="F37" s="161">
        <f>ROUND((SUM(BE134:BE182)),  2)</f>
        <v>0</v>
      </c>
      <c r="G37" s="35"/>
      <c r="H37" s="35"/>
      <c r="I37" s="162">
        <v>0.20999999999999999</v>
      </c>
      <c r="J37" s="161">
        <f>ROUND(((SUM(BE134:BE182))*I37),  2)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8" t="s">
        <v>43</v>
      </c>
      <c r="F38" s="161">
        <f>ROUND((SUM(BF134:BF182)),  2)</f>
        <v>0</v>
      </c>
      <c r="G38" s="35"/>
      <c r="H38" s="35"/>
      <c r="I38" s="162">
        <v>0.14999999999999999</v>
      </c>
      <c r="J38" s="161">
        <f>ROUND(((SUM(BF134:BF182))*I38),  2)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ROUND((SUM(BG134:BG182)),  2)</f>
        <v>0</v>
      </c>
      <c r="G39" s="35"/>
      <c r="H39" s="35"/>
      <c r="I39" s="162">
        <v>0.20999999999999999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48" t="s">
        <v>45</v>
      </c>
      <c r="F40" s="161">
        <f>ROUND((SUM(BH134:BH182)),  2)</f>
        <v>0</v>
      </c>
      <c r="G40" s="35"/>
      <c r="H40" s="35"/>
      <c r="I40" s="162">
        <v>0.14999999999999999</v>
      </c>
      <c r="J40" s="161">
        <f>0</f>
        <v>0</v>
      </c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48" t="s">
        <v>46</v>
      </c>
      <c r="F41" s="161">
        <f>ROUND((SUM(BI134:BI182)),  2)</f>
        <v>0</v>
      </c>
      <c r="G41" s="35"/>
      <c r="H41" s="35"/>
      <c r="I41" s="162">
        <v>0</v>
      </c>
      <c r="J41" s="161">
        <f>0</f>
        <v>0</v>
      </c>
      <c r="K41" s="35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2" customFormat="1" ht="25.44" customHeight="1">
      <c r="A43" s="35"/>
      <c r="B43" s="41"/>
      <c r="C43" s="163"/>
      <c r="D43" s="164" t="s">
        <v>47</v>
      </c>
      <c r="E43" s="165"/>
      <c r="F43" s="165"/>
      <c r="G43" s="166" t="s">
        <v>48</v>
      </c>
      <c r="H43" s="167" t="s">
        <v>49</v>
      </c>
      <c r="I43" s="165"/>
      <c r="J43" s="168">
        <f>SUM(J34:J41)</f>
        <v>0</v>
      </c>
      <c r="K43" s="169"/>
      <c r="L43" s="60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hidden="1" s="2" customFormat="1" ht="14.4" customHeight="1">
      <c r="A44" s="35"/>
      <c r="B44" s="41"/>
      <c r="C44" s="35"/>
      <c r="D44" s="35"/>
      <c r="E44" s="35"/>
      <c r="F44" s="35"/>
      <c r="G44" s="35"/>
      <c r="H44" s="35"/>
      <c r="I44" s="35"/>
      <c r="J44" s="35"/>
      <c r="K44" s="35"/>
      <c r="L44" s="6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70" t="s">
        <v>50</v>
      </c>
      <c r="E50" s="171"/>
      <c r="F50" s="171"/>
      <c r="G50" s="170" t="s">
        <v>51</v>
      </c>
      <c r="H50" s="171"/>
      <c r="I50" s="171"/>
      <c r="J50" s="171"/>
      <c r="K50" s="17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2" t="s">
        <v>52</v>
      </c>
      <c r="E61" s="173"/>
      <c r="F61" s="174" t="s">
        <v>53</v>
      </c>
      <c r="G61" s="172" t="s">
        <v>52</v>
      </c>
      <c r="H61" s="173"/>
      <c r="I61" s="173"/>
      <c r="J61" s="175" t="s">
        <v>53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70" t="s">
        <v>54</v>
      </c>
      <c r="E65" s="176"/>
      <c r="F65" s="176"/>
      <c r="G65" s="170" t="s">
        <v>55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2" t="s">
        <v>52</v>
      </c>
      <c r="E76" s="173"/>
      <c r="F76" s="174" t="s">
        <v>53</v>
      </c>
      <c r="G76" s="172" t="s">
        <v>52</v>
      </c>
      <c r="H76" s="173"/>
      <c r="I76" s="173"/>
      <c r="J76" s="175" t="s">
        <v>53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125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81" t="str">
        <f>E7</f>
        <v>Oprava PZS přejezdu P2611 a P10359 km 26,817 a 0,370 trati Benešov n.Pl. – Rumburk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118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1" customFormat="1" ht="16.5" customHeight="1">
      <c r="B87" s="18"/>
      <c r="C87" s="19"/>
      <c r="D87" s="19"/>
      <c r="E87" s="181" t="s">
        <v>119</v>
      </c>
      <c r="F87" s="19"/>
      <c r="G87" s="19"/>
      <c r="H87" s="19"/>
      <c r="I87" s="19"/>
      <c r="J87" s="19"/>
      <c r="K87" s="19"/>
      <c r="L87" s="17"/>
    </row>
    <row r="88" hidden="1" s="1" customFormat="1" ht="12" customHeight="1">
      <c r="B88" s="18"/>
      <c r="C88" s="29" t="s">
        <v>120</v>
      </c>
      <c r="D88" s="19"/>
      <c r="E88" s="19"/>
      <c r="F88" s="19"/>
      <c r="G88" s="19"/>
      <c r="H88" s="19"/>
      <c r="I88" s="19"/>
      <c r="J88" s="19"/>
      <c r="K88" s="19"/>
      <c r="L88" s="17"/>
    </row>
    <row r="89" hidden="1" s="2" customFormat="1" ht="16.5" customHeight="1">
      <c r="A89" s="35"/>
      <c r="B89" s="36"/>
      <c r="C89" s="37"/>
      <c r="D89" s="37"/>
      <c r="E89" s="182" t="s">
        <v>121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12" customHeight="1">
      <c r="A90" s="35"/>
      <c r="B90" s="36"/>
      <c r="C90" s="29" t="s">
        <v>122</v>
      </c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6.5" customHeight="1">
      <c r="A91" s="35"/>
      <c r="B91" s="36"/>
      <c r="C91" s="37"/>
      <c r="D91" s="37"/>
      <c r="E91" s="73" t="str">
        <f>E13</f>
        <v>04 - Stavební úpravy</v>
      </c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2" customHeight="1">
      <c r="A93" s="35"/>
      <c r="B93" s="36"/>
      <c r="C93" s="29" t="s">
        <v>20</v>
      </c>
      <c r="D93" s="37"/>
      <c r="E93" s="37"/>
      <c r="F93" s="24" t="str">
        <f>F16</f>
        <v xml:space="preserve"> </v>
      </c>
      <c r="G93" s="37"/>
      <c r="H93" s="37"/>
      <c r="I93" s="29" t="s">
        <v>22</v>
      </c>
      <c r="J93" s="76" t="str">
        <f>IF(J16="","",J16)</f>
        <v>11. 10. 2023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6.96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5.15" customHeight="1">
      <c r="A95" s="35"/>
      <c r="B95" s="36"/>
      <c r="C95" s="29" t="s">
        <v>24</v>
      </c>
      <c r="D95" s="37"/>
      <c r="E95" s="37"/>
      <c r="F95" s="24" t="str">
        <f>E19</f>
        <v>Správa železnic, státni organizace</v>
      </c>
      <c r="G95" s="37"/>
      <c r="H95" s="37"/>
      <c r="I95" s="29" t="s">
        <v>32</v>
      </c>
      <c r="J95" s="33" t="str">
        <f>E25</f>
        <v xml:space="preserve"> </v>
      </c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15.15" customHeight="1">
      <c r="A96" s="35"/>
      <c r="B96" s="36"/>
      <c r="C96" s="29" t="s">
        <v>30</v>
      </c>
      <c r="D96" s="37"/>
      <c r="E96" s="37"/>
      <c r="F96" s="24" t="str">
        <f>IF(E22="","",E22)</f>
        <v>Vyplň údaj</v>
      </c>
      <c r="G96" s="37"/>
      <c r="H96" s="37"/>
      <c r="I96" s="29" t="s">
        <v>35</v>
      </c>
      <c r="J96" s="33" t="str">
        <f>E28</f>
        <v xml:space="preserve"> 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9.28" customHeight="1">
      <c r="A98" s="35"/>
      <c r="B98" s="36"/>
      <c r="C98" s="183" t="s">
        <v>126</v>
      </c>
      <c r="D98" s="184"/>
      <c r="E98" s="184"/>
      <c r="F98" s="184"/>
      <c r="G98" s="184"/>
      <c r="H98" s="184"/>
      <c r="I98" s="184"/>
      <c r="J98" s="185" t="s">
        <v>127</v>
      </c>
      <c r="K98" s="18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hidden="1" s="2" customFormat="1" ht="10.32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22.8" customHeight="1">
      <c r="A100" s="35"/>
      <c r="B100" s="36"/>
      <c r="C100" s="186" t="s">
        <v>128</v>
      </c>
      <c r="D100" s="37"/>
      <c r="E100" s="37"/>
      <c r="F100" s="37"/>
      <c r="G100" s="37"/>
      <c r="H100" s="37"/>
      <c r="I100" s="37"/>
      <c r="J100" s="107">
        <f>J134</f>
        <v>0</v>
      </c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4" t="s">
        <v>129</v>
      </c>
    </row>
    <row r="101" hidden="1" s="9" customFormat="1" ht="24.96" customHeight="1">
      <c r="A101" s="9"/>
      <c r="B101" s="187"/>
      <c r="C101" s="188"/>
      <c r="D101" s="189" t="s">
        <v>554</v>
      </c>
      <c r="E101" s="190"/>
      <c r="F101" s="190"/>
      <c r="G101" s="190"/>
      <c r="H101" s="190"/>
      <c r="I101" s="190"/>
      <c r="J101" s="191">
        <f>J135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2" customFormat="1" ht="19.92" customHeight="1">
      <c r="A102" s="12"/>
      <c r="B102" s="251"/>
      <c r="C102" s="129"/>
      <c r="D102" s="252" t="s">
        <v>555</v>
      </c>
      <c r="E102" s="253"/>
      <c r="F102" s="253"/>
      <c r="G102" s="253"/>
      <c r="H102" s="253"/>
      <c r="I102" s="253"/>
      <c r="J102" s="254">
        <f>J136</f>
        <v>0</v>
      </c>
      <c r="K102" s="129"/>
      <c r="L102" s="255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hidden="1" s="9" customFormat="1" ht="24.96" customHeight="1">
      <c r="A103" s="9"/>
      <c r="B103" s="187"/>
      <c r="C103" s="188"/>
      <c r="D103" s="189" t="s">
        <v>625</v>
      </c>
      <c r="E103" s="190"/>
      <c r="F103" s="190"/>
      <c r="G103" s="190"/>
      <c r="H103" s="190"/>
      <c r="I103" s="190"/>
      <c r="J103" s="191">
        <f>J152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12" customFormat="1" ht="19.92" customHeight="1">
      <c r="A104" s="12"/>
      <c r="B104" s="251"/>
      <c r="C104" s="129"/>
      <c r="D104" s="252" t="s">
        <v>626</v>
      </c>
      <c r="E104" s="253"/>
      <c r="F104" s="253"/>
      <c r="G104" s="253"/>
      <c r="H104" s="253"/>
      <c r="I104" s="253"/>
      <c r="J104" s="254">
        <f>J153</f>
        <v>0</v>
      </c>
      <c r="K104" s="129"/>
      <c r="L104" s="255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5" hidden="1" s="9" customFormat="1" ht="24.96" customHeight="1">
      <c r="A105" s="9"/>
      <c r="B105" s="187"/>
      <c r="C105" s="188"/>
      <c r="D105" s="189" t="s">
        <v>558</v>
      </c>
      <c r="E105" s="190"/>
      <c r="F105" s="190"/>
      <c r="G105" s="190"/>
      <c r="H105" s="190"/>
      <c r="I105" s="190"/>
      <c r="J105" s="191">
        <f>J160</f>
        <v>0</v>
      </c>
      <c r="K105" s="188"/>
      <c r="L105" s="19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12" customFormat="1" ht="19.92" customHeight="1">
      <c r="A106" s="12"/>
      <c r="B106" s="251"/>
      <c r="C106" s="129"/>
      <c r="D106" s="252" t="s">
        <v>556</v>
      </c>
      <c r="E106" s="253"/>
      <c r="F106" s="253"/>
      <c r="G106" s="253"/>
      <c r="H106" s="253"/>
      <c r="I106" s="253"/>
      <c r="J106" s="254">
        <f>J161</f>
        <v>0</v>
      </c>
      <c r="K106" s="129"/>
      <c r="L106" s="255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</row>
    <row r="107" hidden="1" s="12" customFormat="1" ht="19.92" customHeight="1">
      <c r="A107" s="12"/>
      <c r="B107" s="251"/>
      <c r="C107" s="129"/>
      <c r="D107" s="252" t="s">
        <v>627</v>
      </c>
      <c r="E107" s="253"/>
      <c r="F107" s="253"/>
      <c r="G107" s="253"/>
      <c r="H107" s="253"/>
      <c r="I107" s="253"/>
      <c r="J107" s="254">
        <f>J166</f>
        <v>0</v>
      </c>
      <c r="K107" s="129"/>
      <c r="L107" s="255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</row>
    <row r="108" hidden="1" s="12" customFormat="1" ht="19.92" customHeight="1">
      <c r="A108" s="12"/>
      <c r="B108" s="251"/>
      <c r="C108" s="129"/>
      <c r="D108" s="252" t="s">
        <v>628</v>
      </c>
      <c r="E108" s="253"/>
      <c r="F108" s="253"/>
      <c r="G108" s="253"/>
      <c r="H108" s="253"/>
      <c r="I108" s="253"/>
      <c r="J108" s="254">
        <f>J169</f>
        <v>0</v>
      </c>
      <c r="K108" s="129"/>
      <c r="L108" s="255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</row>
    <row r="109" hidden="1" s="12" customFormat="1" ht="19.92" customHeight="1">
      <c r="A109" s="12"/>
      <c r="B109" s="251"/>
      <c r="C109" s="129"/>
      <c r="D109" s="252" t="s">
        <v>557</v>
      </c>
      <c r="E109" s="253"/>
      <c r="F109" s="253"/>
      <c r="G109" s="253"/>
      <c r="H109" s="253"/>
      <c r="I109" s="253"/>
      <c r="J109" s="254">
        <f>J175</f>
        <v>0</v>
      </c>
      <c r="K109" s="129"/>
      <c r="L109" s="255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</row>
    <row r="110" hidden="1" s="12" customFormat="1" ht="19.92" customHeight="1">
      <c r="A110" s="12"/>
      <c r="B110" s="251"/>
      <c r="C110" s="129"/>
      <c r="D110" s="252" t="s">
        <v>629</v>
      </c>
      <c r="E110" s="253"/>
      <c r="F110" s="253"/>
      <c r="G110" s="253"/>
      <c r="H110" s="253"/>
      <c r="I110" s="253"/>
      <c r="J110" s="254">
        <f>J180</f>
        <v>0</v>
      </c>
      <c r="K110" s="129"/>
      <c r="L110" s="255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</row>
    <row r="111" hidden="1" s="2" customFormat="1" ht="21.84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hidden="1" s="2" customFormat="1" ht="6.96" customHeight="1">
      <c r="A112" s="35"/>
      <c r="B112" s="63"/>
      <c r="C112" s="64"/>
      <c r="D112" s="64"/>
      <c r="E112" s="64"/>
      <c r="F112" s="64"/>
      <c r="G112" s="64"/>
      <c r="H112" s="64"/>
      <c r="I112" s="64"/>
      <c r="J112" s="64"/>
      <c r="K112" s="64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hidden="1"/>
    <row r="114" hidden="1"/>
    <row r="115" hidden="1"/>
    <row r="116" s="2" customFormat="1" ht="6.96" customHeight="1">
      <c r="A116" s="35"/>
      <c r="B116" s="65"/>
      <c r="C116" s="66"/>
      <c r="D116" s="66"/>
      <c r="E116" s="66"/>
      <c r="F116" s="66"/>
      <c r="G116" s="66"/>
      <c r="H116" s="66"/>
      <c r="I116" s="66"/>
      <c r="J116" s="66"/>
      <c r="K116" s="66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4.96" customHeight="1">
      <c r="A117" s="35"/>
      <c r="B117" s="36"/>
      <c r="C117" s="20" t="s">
        <v>131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16</v>
      </c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26.25" customHeight="1">
      <c r="A120" s="35"/>
      <c r="B120" s="36"/>
      <c r="C120" s="37"/>
      <c r="D120" s="37"/>
      <c r="E120" s="181" t="str">
        <f>E7</f>
        <v>Oprava PZS přejezdu P2611 a P10359 km 26,817 a 0,370 trati Benešov n.Pl. – Rumburk</v>
      </c>
      <c r="F120" s="29"/>
      <c r="G120" s="29"/>
      <c r="H120" s="29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" customFormat="1" ht="12" customHeight="1">
      <c r="B121" s="18"/>
      <c r="C121" s="29" t="s">
        <v>118</v>
      </c>
      <c r="D121" s="19"/>
      <c r="E121" s="19"/>
      <c r="F121" s="19"/>
      <c r="G121" s="19"/>
      <c r="H121" s="19"/>
      <c r="I121" s="19"/>
      <c r="J121" s="19"/>
      <c r="K121" s="19"/>
      <c r="L121" s="17"/>
    </row>
    <row r="122" s="1" customFormat="1" ht="16.5" customHeight="1">
      <c r="B122" s="18"/>
      <c r="C122" s="19"/>
      <c r="D122" s="19"/>
      <c r="E122" s="181" t="s">
        <v>119</v>
      </c>
      <c r="F122" s="19"/>
      <c r="G122" s="19"/>
      <c r="H122" s="19"/>
      <c r="I122" s="19"/>
      <c r="J122" s="19"/>
      <c r="K122" s="19"/>
      <c r="L122" s="17"/>
    </row>
    <row r="123" s="1" customFormat="1" ht="12" customHeight="1">
      <c r="B123" s="18"/>
      <c r="C123" s="29" t="s">
        <v>120</v>
      </c>
      <c r="D123" s="19"/>
      <c r="E123" s="19"/>
      <c r="F123" s="19"/>
      <c r="G123" s="19"/>
      <c r="H123" s="19"/>
      <c r="I123" s="19"/>
      <c r="J123" s="19"/>
      <c r="K123" s="19"/>
      <c r="L123" s="17"/>
    </row>
    <row r="124" s="2" customFormat="1" ht="16.5" customHeight="1">
      <c r="A124" s="35"/>
      <c r="B124" s="36"/>
      <c r="C124" s="37"/>
      <c r="D124" s="37"/>
      <c r="E124" s="182" t="s">
        <v>121</v>
      </c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2" customHeight="1">
      <c r="A125" s="35"/>
      <c r="B125" s="36"/>
      <c r="C125" s="29" t="s">
        <v>122</v>
      </c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6.5" customHeight="1">
      <c r="A126" s="35"/>
      <c r="B126" s="36"/>
      <c r="C126" s="37"/>
      <c r="D126" s="37"/>
      <c r="E126" s="73" t="str">
        <f>E13</f>
        <v>04 - Stavební úpravy</v>
      </c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6.96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2" customHeight="1">
      <c r="A128" s="35"/>
      <c r="B128" s="36"/>
      <c r="C128" s="29" t="s">
        <v>20</v>
      </c>
      <c r="D128" s="37"/>
      <c r="E128" s="37"/>
      <c r="F128" s="24" t="str">
        <f>F16</f>
        <v xml:space="preserve"> </v>
      </c>
      <c r="G128" s="37"/>
      <c r="H128" s="37"/>
      <c r="I128" s="29" t="s">
        <v>22</v>
      </c>
      <c r="J128" s="76" t="str">
        <f>IF(J16="","",J16)</f>
        <v>11. 10. 2023</v>
      </c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6.96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5.15" customHeight="1">
      <c r="A130" s="35"/>
      <c r="B130" s="36"/>
      <c r="C130" s="29" t="s">
        <v>24</v>
      </c>
      <c r="D130" s="37"/>
      <c r="E130" s="37"/>
      <c r="F130" s="24" t="str">
        <f>E19</f>
        <v>Správa železnic, státni organizace</v>
      </c>
      <c r="G130" s="37"/>
      <c r="H130" s="37"/>
      <c r="I130" s="29" t="s">
        <v>32</v>
      </c>
      <c r="J130" s="33" t="str">
        <f>E25</f>
        <v xml:space="preserve"> </v>
      </c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5.15" customHeight="1">
      <c r="A131" s="35"/>
      <c r="B131" s="36"/>
      <c r="C131" s="29" t="s">
        <v>30</v>
      </c>
      <c r="D131" s="37"/>
      <c r="E131" s="37"/>
      <c r="F131" s="24" t="str">
        <f>IF(E22="","",E22)</f>
        <v>Vyplň údaj</v>
      </c>
      <c r="G131" s="37"/>
      <c r="H131" s="37"/>
      <c r="I131" s="29" t="s">
        <v>35</v>
      </c>
      <c r="J131" s="33" t="str">
        <f>E28</f>
        <v xml:space="preserve"> </v>
      </c>
      <c r="K131" s="37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10.32" customHeight="1">
      <c r="A132" s="35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60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10" customFormat="1" ht="29.28" customHeight="1">
      <c r="A133" s="193"/>
      <c r="B133" s="194"/>
      <c r="C133" s="195" t="s">
        <v>132</v>
      </c>
      <c r="D133" s="196" t="s">
        <v>62</v>
      </c>
      <c r="E133" s="196" t="s">
        <v>58</v>
      </c>
      <c r="F133" s="196" t="s">
        <v>59</v>
      </c>
      <c r="G133" s="196" t="s">
        <v>133</v>
      </c>
      <c r="H133" s="196" t="s">
        <v>134</v>
      </c>
      <c r="I133" s="196" t="s">
        <v>135</v>
      </c>
      <c r="J133" s="196" t="s">
        <v>127</v>
      </c>
      <c r="K133" s="197" t="s">
        <v>136</v>
      </c>
      <c r="L133" s="198"/>
      <c r="M133" s="97" t="s">
        <v>1</v>
      </c>
      <c r="N133" s="98" t="s">
        <v>41</v>
      </c>
      <c r="O133" s="98" t="s">
        <v>137</v>
      </c>
      <c r="P133" s="98" t="s">
        <v>138</v>
      </c>
      <c r="Q133" s="98" t="s">
        <v>139</v>
      </c>
      <c r="R133" s="98" t="s">
        <v>140</v>
      </c>
      <c r="S133" s="98" t="s">
        <v>141</v>
      </c>
      <c r="T133" s="99" t="s">
        <v>142</v>
      </c>
      <c r="U133" s="193"/>
      <c r="V133" s="193"/>
      <c r="W133" s="193"/>
      <c r="X133" s="193"/>
      <c r="Y133" s="193"/>
      <c r="Z133" s="193"/>
      <c r="AA133" s="193"/>
      <c r="AB133" s="193"/>
      <c r="AC133" s="193"/>
      <c r="AD133" s="193"/>
      <c r="AE133" s="193"/>
    </row>
    <row r="134" s="2" customFormat="1" ht="22.8" customHeight="1">
      <c r="A134" s="35"/>
      <c r="B134" s="36"/>
      <c r="C134" s="104" t="s">
        <v>143</v>
      </c>
      <c r="D134" s="37"/>
      <c r="E134" s="37"/>
      <c r="F134" s="37"/>
      <c r="G134" s="37"/>
      <c r="H134" s="37"/>
      <c r="I134" s="37"/>
      <c r="J134" s="199">
        <f>BK134</f>
        <v>0</v>
      </c>
      <c r="K134" s="37"/>
      <c r="L134" s="41"/>
      <c r="M134" s="100"/>
      <c r="N134" s="200"/>
      <c r="O134" s="101"/>
      <c r="P134" s="201">
        <f>P135+P152+P160</f>
        <v>0</v>
      </c>
      <c r="Q134" s="101"/>
      <c r="R134" s="201">
        <f>R135+R152+R160</f>
        <v>28.89901858128</v>
      </c>
      <c r="S134" s="101"/>
      <c r="T134" s="202">
        <f>T135+T152+T160</f>
        <v>3.6600000000000001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76</v>
      </c>
      <c r="AU134" s="14" t="s">
        <v>129</v>
      </c>
      <c r="BK134" s="203">
        <f>BK135+BK152+BK160</f>
        <v>0</v>
      </c>
    </row>
    <row r="135" s="11" customFormat="1" ht="25.92" customHeight="1">
      <c r="A135" s="11"/>
      <c r="B135" s="204"/>
      <c r="C135" s="205"/>
      <c r="D135" s="206" t="s">
        <v>76</v>
      </c>
      <c r="E135" s="207" t="s">
        <v>561</v>
      </c>
      <c r="F135" s="207" t="s">
        <v>562</v>
      </c>
      <c r="G135" s="205"/>
      <c r="H135" s="205"/>
      <c r="I135" s="208"/>
      <c r="J135" s="209">
        <f>BK135</f>
        <v>0</v>
      </c>
      <c r="K135" s="205"/>
      <c r="L135" s="210"/>
      <c r="M135" s="211"/>
      <c r="N135" s="212"/>
      <c r="O135" s="212"/>
      <c r="P135" s="213">
        <f>P136</f>
        <v>0</v>
      </c>
      <c r="Q135" s="212"/>
      <c r="R135" s="213">
        <f>R136</f>
        <v>7.1600000000000001</v>
      </c>
      <c r="S135" s="212"/>
      <c r="T135" s="214">
        <f>T136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15" t="s">
        <v>84</v>
      </c>
      <c r="AT135" s="216" t="s">
        <v>76</v>
      </c>
      <c r="AU135" s="216" t="s">
        <v>77</v>
      </c>
      <c r="AY135" s="215" t="s">
        <v>147</v>
      </c>
      <c r="BK135" s="217">
        <f>BK136</f>
        <v>0</v>
      </c>
    </row>
    <row r="136" s="11" customFormat="1" ht="22.8" customHeight="1">
      <c r="A136" s="11"/>
      <c r="B136" s="204"/>
      <c r="C136" s="205"/>
      <c r="D136" s="206" t="s">
        <v>76</v>
      </c>
      <c r="E136" s="256" t="s">
        <v>84</v>
      </c>
      <c r="F136" s="256" t="s">
        <v>100</v>
      </c>
      <c r="G136" s="205"/>
      <c r="H136" s="205"/>
      <c r="I136" s="208"/>
      <c r="J136" s="257">
        <f>BK136</f>
        <v>0</v>
      </c>
      <c r="K136" s="205"/>
      <c r="L136" s="210"/>
      <c r="M136" s="211"/>
      <c r="N136" s="212"/>
      <c r="O136" s="212"/>
      <c r="P136" s="213">
        <f>SUM(P137:P151)</f>
        <v>0</v>
      </c>
      <c r="Q136" s="212"/>
      <c r="R136" s="213">
        <f>SUM(R137:R151)</f>
        <v>7.1600000000000001</v>
      </c>
      <c r="S136" s="212"/>
      <c r="T136" s="214">
        <f>SUM(T137:T151)</f>
        <v>0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215" t="s">
        <v>84</v>
      </c>
      <c r="AT136" s="216" t="s">
        <v>76</v>
      </c>
      <c r="AU136" s="216" t="s">
        <v>84</v>
      </c>
      <c r="AY136" s="215" t="s">
        <v>147</v>
      </c>
      <c r="BK136" s="217">
        <f>SUM(BK137:BK151)</f>
        <v>0</v>
      </c>
    </row>
    <row r="137" s="2" customFormat="1" ht="49.05" customHeight="1">
      <c r="A137" s="35"/>
      <c r="B137" s="36"/>
      <c r="C137" s="237" t="s">
        <v>84</v>
      </c>
      <c r="D137" s="237" t="s">
        <v>165</v>
      </c>
      <c r="E137" s="238" t="s">
        <v>630</v>
      </c>
      <c r="F137" s="239" t="s">
        <v>631</v>
      </c>
      <c r="G137" s="240" t="s">
        <v>632</v>
      </c>
      <c r="H137" s="241">
        <v>30</v>
      </c>
      <c r="I137" s="242"/>
      <c r="J137" s="243">
        <f>ROUND(I137*H137,2)</f>
        <v>0</v>
      </c>
      <c r="K137" s="239" t="s">
        <v>633</v>
      </c>
      <c r="L137" s="41"/>
      <c r="M137" s="244" t="s">
        <v>1</v>
      </c>
      <c r="N137" s="245" t="s">
        <v>42</v>
      </c>
      <c r="O137" s="88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0" t="s">
        <v>146</v>
      </c>
      <c r="AT137" s="230" t="s">
        <v>165</v>
      </c>
      <c r="AU137" s="230" t="s">
        <v>86</v>
      </c>
      <c r="AY137" s="14" t="s">
        <v>147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4" t="s">
        <v>84</v>
      </c>
      <c r="BK137" s="231">
        <f>ROUND(I137*H137,2)</f>
        <v>0</v>
      </c>
      <c r="BL137" s="14" t="s">
        <v>146</v>
      </c>
      <c r="BM137" s="230" t="s">
        <v>634</v>
      </c>
    </row>
    <row r="138" s="2" customFormat="1" ht="33" customHeight="1">
      <c r="A138" s="35"/>
      <c r="B138" s="36"/>
      <c r="C138" s="237" t="s">
        <v>86</v>
      </c>
      <c r="D138" s="237" t="s">
        <v>165</v>
      </c>
      <c r="E138" s="238" t="s">
        <v>635</v>
      </c>
      <c r="F138" s="239" t="s">
        <v>636</v>
      </c>
      <c r="G138" s="240" t="s">
        <v>565</v>
      </c>
      <c r="H138" s="241">
        <v>7.4880000000000004</v>
      </c>
      <c r="I138" s="242"/>
      <c r="J138" s="243">
        <f>ROUND(I138*H138,2)</f>
        <v>0</v>
      </c>
      <c r="K138" s="239" t="s">
        <v>295</v>
      </c>
      <c r="L138" s="41"/>
      <c r="M138" s="244" t="s">
        <v>1</v>
      </c>
      <c r="N138" s="245" t="s">
        <v>42</v>
      </c>
      <c r="O138" s="88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0" t="s">
        <v>146</v>
      </c>
      <c r="AT138" s="230" t="s">
        <v>165</v>
      </c>
      <c r="AU138" s="230" t="s">
        <v>86</v>
      </c>
      <c r="AY138" s="14" t="s">
        <v>147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4" t="s">
        <v>84</v>
      </c>
      <c r="BK138" s="231">
        <f>ROUND(I138*H138,2)</f>
        <v>0</v>
      </c>
      <c r="BL138" s="14" t="s">
        <v>146</v>
      </c>
      <c r="BM138" s="230" t="s">
        <v>637</v>
      </c>
    </row>
    <row r="139" s="2" customFormat="1" ht="44.25" customHeight="1">
      <c r="A139" s="35"/>
      <c r="B139" s="36"/>
      <c r="C139" s="237" t="s">
        <v>94</v>
      </c>
      <c r="D139" s="237" t="s">
        <v>165</v>
      </c>
      <c r="E139" s="238" t="s">
        <v>638</v>
      </c>
      <c r="F139" s="239" t="s">
        <v>639</v>
      </c>
      <c r="G139" s="240" t="s">
        <v>565</v>
      </c>
      <c r="H139" s="241">
        <v>0.5</v>
      </c>
      <c r="I139" s="242"/>
      <c r="J139" s="243">
        <f>ROUND(I139*H139,2)</f>
        <v>0</v>
      </c>
      <c r="K139" s="239" t="s">
        <v>633</v>
      </c>
      <c r="L139" s="41"/>
      <c r="M139" s="244" t="s">
        <v>1</v>
      </c>
      <c r="N139" s="245" t="s">
        <v>42</v>
      </c>
      <c r="O139" s="88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0" t="s">
        <v>146</v>
      </c>
      <c r="AT139" s="230" t="s">
        <v>165</v>
      </c>
      <c r="AU139" s="230" t="s">
        <v>86</v>
      </c>
      <c r="AY139" s="14" t="s">
        <v>147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4" t="s">
        <v>84</v>
      </c>
      <c r="BK139" s="231">
        <f>ROUND(I139*H139,2)</f>
        <v>0</v>
      </c>
      <c r="BL139" s="14" t="s">
        <v>146</v>
      </c>
      <c r="BM139" s="230" t="s">
        <v>640</v>
      </c>
    </row>
    <row r="140" s="2" customFormat="1" ht="49.05" customHeight="1">
      <c r="A140" s="35"/>
      <c r="B140" s="36"/>
      <c r="C140" s="237" t="s">
        <v>146</v>
      </c>
      <c r="D140" s="237" t="s">
        <v>165</v>
      </c>
      <c r="E140" s="238" t="s">
        <v>641</v>
      </c>
      <c r="F140" s="239" t="s">
        <v>642</v>
      </c>
      <c r="G140" s="240" t="s">
        <v>565</v>
      </c>
      <c r="H140" s="241">
        <v>0.77700000000000002</v>
      </c>
      <c r="I140" s="242"/>
      <c r="J140" s="243">
        <f>ROUND(I140*H140,2)</f>
        <v>0</v>
      </c>
      <c r="K140" s="239" t="s">
        <v>633</v>
      </c>
      <c r="L140" s="41"/>
      <c r="M140" s="244" t="s">
        <v>1</v>
      </c>
      <c r="N140" s="245" t="s">
        <v>42</v>
      </c>
      <c r="O140" s="88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0" t="s">
        <v>146</v>
      </c>
      <c r="AT140" s="230" t="s">
        <v>165</v>
      </c>
      <c r="AU140" s="230" t="s">
        <v>86</v>
      </c>
      <c r="AY140" s="14" t="s">
        <v>147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4" t="s">
        <v>84</v>
      </c>
      <c r="BK140" s="231">
        <f>ROUND(I140*H140,2)</f>
        <v>0</v>
      </c>
      <c r="BL140" s="14" t="s">
        <v>146</v>
      </c>
      <c r="BM140" s="230" t="s">
        <v>643</v>
      </c>
    </row>
    <row r="141" s="2" customFormat="1" ht="55.5" customHeight="1">
      <c r="A141" s="35"/>
      <c r="B141" s="36"/>
      <c r="C141" s="237" t="s">
        <v>171</v>
      </c>
      <c r="D141" s="237" t="s">
        <v>165</v>
      </c>
      <c r="E141" s="238" t="s">
        <v>644</v>
      </c>
      <c r="F141" s="239" t="s">
        <v>645</v>
      </c>
      <c r="G141" s="240" t="s">
        <v>565</v>
      </c>
      <c r="H141" s="241">
        <v>12.743</v>
      </c>
      <c r="I141" s="242"/>
      <c r="J141" s="243">
        <f>ROUND(I141*H141,2)</f>
        <v>0</v>
      </c>
      <c r="K141" s="239" t="s">
        <v>295</v>
      </c>
      <c r="L141" s="41"/>
      <c r="M141" s="244" t="s">
        <v>1</v>
      </c>
      <c r="N141" s="245" t="s">
        <v>42</v>
      </c>
      <c r="O141" s="88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0" t="s">
        <v>146</v>
      </c>
      <c r="AT141" s="230" t="s">
        <v>165</v>
      </c>
      <c r="AU141" s="230" t="s">
        <v>86</v>
      </c>
      <c r="AY141" s="14" t="s">
        <v>147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4" t="s">
        <v>84</v>
      </c>
      <c r="BK141" s="231">
        <f>ROUND(I141*H141,2)</f>
        <v>0</v>
      </c>
      <c r="BL141" s="14" t="s">
        <v>146</v>
      </c>
      <c r="BM141" s="230" t="s">
        <v>646</v>
      </c>
    </row>
    <row r="142" s="2" customFormat="1" ht="62.7" customHeight="1">
      <c r="A142" s="35"/>
      <c r="B142" s="36"/>
      <c r="C142" s="237" t="s">
        <v>175</v>
      </c>
      <c r="D142" s="237" t="s">
        <v>165</v>
      </c>
      <c r="E142" s="238" t="s">
        <v>647</v>
      </c>
      <c r="F142" s="239" t="s">
        <v>648</v>
      </c>
      <c r="G142" s="240" t="s">
        <v>565</v>
      </c>
      <c r="H142" s="241">
        <v>350.60000000000002</v>
      </c>
      <c r="I142" s="242"/>
      <c r="J142" s="243">
        <f>ROUND(I142*H142,2)</f>
        <v>0</v>
      </c>
      <c r="K142" s="239" t="s">
        <v>295</v>
      </c>
      <c r="L142" s="41"/>
      <c r="M142" s="244" t="s">
        <v>1</v>
      </c>
      <c r="N142" s="245" t="s">
        <v>42</v>
      </c>
      <c r="O142" s="88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0" t="s">
        <v>146</v>
      </c>
      <c r="AT142" s="230" t="s">
        <v>165</v>
      </c>
      <c r="AU142" s="230" t="s">
        <v>86</v>
      </c>
      <c r="AY142" s="14" t="s">
        <v>147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4" t="s">
        <v>84</v>
      </c>
      <c r="BK142" s="231">
        <f>ROUND(I142*H142,2)</f>
        <v>0</v>
      </c>
      <c r="BL142" s="14" t="s">
        <v>146</v>
      </c>
      <c r="BM142" s="230" t="s">
        <v>649</v>
      </c>
    </row>
    <row r="143" s="2" customFormat="1" ht="62.7" customHeight="1">
      <c r="A143" s="35"/>
      <c r="B143" s="36"/>
      <c r="C143" s="237" t="s">
        <v>179</v>
      </c>
      <c r="D143" s="237" t="s">
        <v>165</v>
      </c>
      <c r="E143" s="238" t="s">
        <v>650</v>
      </c>
      <c r="F143" s="239" t="s">
        <v>651</v>
      </c>
      <c r="G143" s="240" t="s">
        <v>565</v>
      </c>
      <c r="H143" s="241">
        <v>8.7650000000000006</v>
      </c>
      <c r="I143" s="242"/>
      <c r="J143" s="243">
        <f>ROUND(I143*H143,2)</f>
        <v>0</v>
      </c>
      <c r="K143" s="239" t="s">
        <v>295</v>
      </c>
      <c r="L143" s="41"/>
      <c r="M143" s="244" t="s">
        <v>1</v>
      </c>
      <c r="N143" s="245" t="s">
        <v>42</v>
      </c>
      <c r="O143" s="88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0" t="s">
        <v>146</v>
      </c>
      <c r="AT143" s="230" t="s">
        <v>165</v>
      </c>
      <c r="AU143" s="230" t="s">
        <v>86</v>
      </c>
      <c r="AY143" s="14" t="s">
        <v>147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4" t="s">
        <v>84</v>
      </c>
      <c r="BK143" s="231">
        <f>ROUND(I143*H143,2)</f>
        <v>0</v>
      </c>
      <c r="BL143" s="14" t="s">
        <v>146</v>
      </c>
      <c r="BM143" s="230" t="s">
        <v>652</v>
      </c>
    </row>
    <row r="144" s="2" customFormat="1" ht="66.75" customHeight="1">
      <c r="A144" s="35"/>
      <c r="B144" s="36"/>
      <c r="C144" s="237" t="s">
        <v>183</v>
      </c>
      <c r="D144" s="237" t="s">
        <v>165</v>
      </c>
      <c r="E144" s="238" t="s">
        <v>653</v>
      </c>
      <c r="F144" s="239" t="s">
        <v>654</v>
      </c>
      <c r="G144" s="240" t="s">
        <v>565</v>
      </c>
      <c r="H144" s="241">
        <v>43.825000000000003</v>
      </c>
      <c r="I144" s="242"/>
      <c r="J144" s="243">
        <f>ROUND(I144*H144,2)</f>
        <v>0</v>
      </c>
      <c r="K144" s="239" t="s">
        <v>295</v>
      </c>
      <c r="L144" s="41"/>
      <c r="M144" s="244" t="s">
        <v>1</v>
      </c>
      <c r="N144" s="245" t="s">
        <v>42</v>
      </c>
      <c r="O144" s="88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0" t="s">
        <v>146</v>
      </c>
      <c r="AT144" s="230" t="s">
        <v>165</v>
      </c>
      <c r="AU144" s="230" t="s">
        <v>86</v>
      </c>
      <c r="AY144" s="14" t="s">
        <v>147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4" t="s">
        <v>84</v>
      </c>
      <c r="BK144" s="231">
        <f>ROUND(I144*H144,2)</f>
        <v>0</v>
      </c>
      <c r="BL144" s="14" t="s">
        <v>146</v>
      </c>
      <c r="BM144" s="230" t="s">
        <v>655</v>
      </c>
    </row>
    <row r="145" s="2" customFormat="1" ht="37.8" customHeight="1">
      <c r="A145" s="35"/>
      <c r="B145" s="36"/>
      <c r="C145" s="237" t="s">
        <v>187</v>
      </c>
      <c r="D145" s="237" t="s">
        <v>165</v>
      </c>
      <c r="E145" s="238" t="s">
        <v>656</v>
      </c>
      <c r="F145" s="239" t="s">
        <v>657</v>
      </c>
      <c r="G145" s="240" t="s">
        <v>565</v>
      </c>
      <c r="H145" s="241">
        <v>12.743</v>
      </c>
      <c r="I145" s="242"/>
      <c r="J145" s="243">
        <f>ROUND(I145*H145,2)</f>
        <v>0</v>
      </c>
      <c r="K145" s="239" t="s">
        <v>295</v>
      </c>
      <c r="L145" s="41"/>
      <c r="M145" s="244" t="s">
        <v>1</v>
      </c>
      <c r="N145" s="245" t="s">
        <v>42</v>
      </c>
      <c r="O145" s="88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0" t="s">
        <v>146</v>
      </c>
      <c r="AT145" s="230" t="s">
        <v>165</v>
      </c>
      <c r="AU145" s="230" t="s">
        <v>86</v>
      </c>
      <c r="AY145" s="14" t="s">
        <v>147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4" t="s">
        <v>84</v>
      </c>
      <c r="BK145" s="231">
        <f>ROUND(I145*H145,2)</f>
        <v>0</v>
      </c>
      <c r="BL145" s="14" t="s">
        <v>146</v>
      </c>
      <c r="BM145" s="230" t="s">
        <v>658</v>
      </c>
    </row>
    <row r="146" s="2" customFormat="1" ht="44.25" customHeight="1">
      <c r="A146" s="35"/>
      <c r="B146" s="36"/>
      <c r="C146" s="237" t="s">
        <v>191</v>
      </c>
      <c r="D146" s="237" t="s">
        <v>165</v>
      </c>
      <c r="E146" s="238" t="s">
        <v>659</v>
      </c>
      <c r="F146" s="239" t="s">
        <v>660</v>
      </c>
      <c r="G146" s="240" t="s">
        <v>565</v>
      </c>
      <c r="H146" s="241">
        <v>8.7650000000000006</v>
      </c>
      <c r="I146" s="242"/>
      <c r="J146" s="243">
        <f>ROUND(I146*H146,2)</f>
        <v>0</v>
      </c>
      <c r="K146" s="239" t="s">
        <v>295</v>
      </c>
      <c r="L146" s="41"/>
      <c r="M146" s="244" t="s">
        <v>1</v>
      </c>
      <c r="N146" s="245" t="s">
        <v>42</v>
      </c>
      <c r="O146" s="88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0" t="s">
        <v>146</v>
      </c>
      <c r="AT146" s="230" t="s">
        <v>165</v>
      </c>
      <c r="AU146" s="230" t="s">
        <v>86</v>
      </c>
      <c r="AY146" s="14" t="s">
        <v>147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4" t="s">
        <v>84</v>
      </c>
      <c r="BK146" s="231">
        <f>ROUND(I146*H146,2)</f>
        <v>0</v>
      </c>
      <c r="BL146" s="14" t="s">
        <v>146</v>
      </c>
      <c r="BM146" s="230" t="s">
        <v>661</v>
      </c>
    </row>
    <row r="147" s="2" customFormat="1" ht="44.25" customHeight="1">
      <c r="A147" s="35"/>
      <c r="B147" s="36"/>
      <c r="C147" s="237" t="s">
        <v>195</v>
      </c>
      <c r="D147" s="237" t="s">
        <v>165</v>
      </c>
      <c r="E147" s="238" t="s">
        <v>570</v>
      </c>
      <c r="F147" s="239" t="s">
        <v>571</v>
      </c>
      <c r="G147" s="240" t="s">
        <v>572</v>
      </c>
      <c r="H147" s="241">
        <v>14.901</v>
      </c>
      <c r="I147" s="242"/>
      <c r="J147" s="243">
        <f>ROUND(I147*H147,2)</f>
        <v>0</v>
      </c>
      <c r="K147" s="239" t="s">
        <v>295</v>
      </c>
      <c r="L147" s="41"/>
      <c r="M147" s="244" t="s">
        <v>1</v>
      </c>
      <c r="N147" s="245" t="s">
        <v>42</v>
      </c>
      <c r="O147" s="88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0" t="s">
        <v>146</v>
      </c>
      <c r="AT147" s="230" t="s">
        <v>165</v>
      </c>
      <c r="AU147" s="230" t="s">
        <v>86</v>
      </c>
      <c r="AY147" s="14" t="s">
        <v>147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4" t="s">
        <v>84</v>
      </c>
      <c r="BK147" s="231">
        <f>ROUND(I147*H147,2)</f>
        <v>0</v>
      </c>
      <c r="BL147" s="14" t="s">
        <v>146</v>
      </c>
      <c r="BM147" s="230" t="s">
        <v>662</v>
      </c>
    </row>
    <row r="148" s="2" customFormat="1" ht="37.8" customHeight="1">
      <c r="A148" s="35"/>
      <c r="B148" s="36"/>
      <c r="C148" s="237" t="s">
        <v>199</v>
      </c>
      <c r="D148" s="237" t="s">
        <v>165</v>
      </c>
      <c r="E148" s="238" t="s">
        <v>663</v>
      </c>
      <c r="F148" s="239" t="s">
        <v>664</v>
      </c>
      <c r="G148" s="240" t="s">
        <v>565</v>
      </c>
      <c r="H148" s="241">
        <v>12.743</v>
      </c>
      <c r="I148" s="242"/>
      <c r="J148" s="243">
        <f>ROUND(I148*H148,2)</f>
        <v>0</v>
      </c>
      <c r="K148" s="239" t="s">
        <v>295</v>
      </c>
      <c r="L148" s="41"/>
      <c r="M148" s="244" t="s">
        <v>1</v>
      </c>
      <c r="N148" s="245" t="s">
        <v>42</v>
      </c>
      <c r="O148" s="88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0" t="s">
        <v>146</v>
      </c>
      <c r="AT148" s="230" t="s">
        <v>165</v>
      </c>
      <c r="AU148" s="230" t="s">
        <v>86</v>
      </c>
      <c r="AY148" s="14" t="s">
        <v>147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4" t="s">
        <v>84</v>
      </c>
      <c r="BK148" s="231">
        <f>ROUND(I148*H148,2)</f>
        <v>0</v>
      </c>
      <c r="BL148" s="14" t="s">
        <v>146</v>
      </c>
      <c r="BM148" s="230" t="s">
        <v>665</v>
      </c>
    </row>
    <row r="149" s="2" customFormat="1" ht="44.25" customHeight="1">
      <c r="A149" s="35"/>
      <c r="B149" s="36"/>
      <c r="C149" s="237" t="s">
        <v>203</v>
      </c>
      <c r="D149" s="237" t="s">
        <v>165</v>
      </c>
      <c r="E149" s="238" t="s">
        <v>609</v>
      </c>
      <c r="F149" s="239" t="s">
        <v>610</v>
      </c>
      <c r="G149" s="240" t="s">
        <v>565</v>
      </c>
      <c r="H149" s="241">
        <v>14.241</v>
      </c>
      <c r="I149" s="242"/>
      <c r="J149" s="243">
        <f>ROUND(I149*H149,2)</f>
        <v>0</v>
      </c>
      <c r="K149" s="239" t="s">
        <v>295</v>
      </c>
      <c r="L149" s="41"/>
      <c r="M149" s="244" t="s">
        <v>1</v>
      </c>
      <c r="N149" s="245" t="s">
        <v>42</v>
      </c>
      <c r="O149" s="88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0" t="s">
        <v>146</v>
      </c>
      <c r="AT149" s="230" t="s">
        <v>165</v>
      </c>
      <c r="AU149" s="230" t="s">
        <v>86</v>
      </c>
      <c r="AY149" s="14" t="s">
        <v>147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4" t="s">
        <v>84</v>
      </c>
      <c r="BK149" s="231">
        <f>ROUND(I149*H149,2)</f>
        <v>0</v>
      </c>
      <c r="BL149" s="14" t="s">
        <v>146</v>
      </c>
      <c r="BM149" s="230" t="s">
        <v>666</v>
      </c>
    </row>
    <row r="150" s="2" customFormat="1" ht="16.5" customHeight="1">
      <c r="A150" s="35"/>
      <c r="B150" s="36"/>
      <c r="C150" s="218" t="s">
        <v>207</v>
      </c>
      <c r="D150" s="218" t="s">
        <v>148</v>
      </c>
      <c r="E150" s="219" t="s">
        <v>667</v>
      </c>
      <c r="F150" s="220" t="s">
        <v>668</v>
      </c>
      <c r="G150" s="221" t="s">
        <v>572</v>
      </c>
      <c r="H150" s="222">
        <v>7.1600000000000001</v>
      </c>
      <c r="I150" s="223"/>
      <c r="J150" s="224">
        <f>ROUND(I150*H150,2)</f>
        <v>0</v>
      </c>
      <c r="K150" s="220" t="s">
        <v>295</v>
      </c>
      <c r="L150" s="225"/>
      <c r="M150" s="226" t="s">
        <v>1</v>
      </c>
      <c r="N150" s="227" t="s">
        <v>42</v>
      </c>
      <c r="O150" s="88"/>
      <c r="P150" s="228">
        <f>O150*H150</f>
        <v>0</v>
      </c>
      <c r="Q150" s="228">
        <v>1</v>
      </c>
      <c r="R150" s="228">
        <f>Q150*H150</f>
        <v>7.1600000000000001</v>
      </c>
      <c r="S150" s="228">
        <v>0</v>
      </c>
      <c r="T150" s="22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0" t="s">
        <v>183</v>
      </c>
      <c r="AT150" s="230" t="s">
        <v>148</v>
      </c>
      <c r="AU150" s="230" t="s">
        <v>86</v>
      </c>
      <c r="AY150" s="14" t="s">
        <v>147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4" t="s">
        <v>84</v>
      </c>
      <c r="BK150" s="231">
        <f>ROUND(I150*H150,2)</f>
        <v>0</v>
      </c>
      <c r="BL150" s="14" t="s">
        <v>146</v>
      </c>
      <c r="BM150" s="230" t="s">
        <v>669</v>
      </c>
    </row>
    <row r="151" s="2" customFormat="1" ht="24.15" customHeight="1">
      <c r="A151" s="35"/>
      <c r="B151" s="36"/>
      <c r="C151" s="237" t="s">
        <v>8</v>
      </c>
      <c r="D151" s="237" t="s">
        <v>165</v>
      </c>
      <c r="E151" s="238" t="s">
        <v>670</v>
      </c>
      <c r="F151" s="239" t="s">
        <v>671</v>
      </c>
      <c r="G151" s="240" t="s">
        <v>565</v>
      </c>
      <c r="H151" s="241">
        <v>3.9780000000000002</v>
      </c>
      <c r="I151" s="242"/>
      <c r="J151" s="243">
        <f>ROUND(I151*H151,2)</f>
        <v>0</v>
      </c>
      <c r="K151" s="239" t="s">
        <v>295</v>
      </c>
      <c r="L151" s="41"/>
      <c r="M151" s="244" t="s">
        <v>1</v>
      </c>
      <c r="N151" s="245" t="s">
        <v>42</v>
      </c>
      <c r="O151" s="88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0" t="s">
        <v>146</v>
      </c>
      <c r="AT151" s="230" t="s">
        <v>165</v>
      </c>
      <c r="AU151" s="230" t="s">
        <v>86</v>
      </c>
      <c r="AY151" s="14" t="s">
        <v>147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4" t="s">
        <v>84</v>
      </c>
      <c r="BK151" s="231">
        <f>ROUND(I151*H151,2)</f>
        <v>0</v>
      </c>
      <c r="BL151" s="14" t="s">
        <v>146</v>
      </c>
      <c r="BM151" s="230" t="s">
        <v>672</v>
      </c>
    </row>
    <row r="152" s="11" customFormat="1" ht="25.92" customHeight="1">
      <c r="A152" s="11"/>
      <c r="B152" s="204"/>
      <c r="C152" s="205"/>
      <c r="D152" s="206" t="s">
        <v>76</v>
      </c>
      <c r="E152" s="207" t="s">
        <v>673</v>
      </c>
      <c r="F152" s="207" t="s">
        <v>674</v>
      </c>
      <c r="G152" s="205"/>
      <c r="H152" s="205"/>
      <c r="I152" s="208"/>
      <c r="J152" s="209">
        <f>BK152</f>
        <v>0</v>
      </c>
      <c r="K152" s="205"/>
      <c r="L152" s="210"/>
      <c r="M152" s="211"/>
      <c r="N152" s="212"/>
      <c r="O152" s="212"/>
      <c r="P152" s="213">
        <f>P153</f>
        <v>0</v>
      </c>
      <c r="Q152" s="212"/>
      <c r="R152" s="213">
        <f>R153</f>
        <v>0.037376949999999999</v>
      </c>
      <c r="S152" s="212"/>
      <c r="T152" s="214">
        <f>T153</f>
        <v>0</v>
      </c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R152" s="215" t="s">
        <v>86</v>
      </c>
      <c r="AT152" s="216" t="s">
        <v>76</v>
      </c>
      <c r="AU152" s="216" t="s">
        <v>77</v>
      </c>
      <c r="AY152" s="215" t="s">
        <v>147</v>
      </c>
      <c r="BK152" s="217">
        <f>BK153</f>
        <v>0</v>
      </c>
    </row>
    <row r="153" s="11" customFormat="1" ht="22.8" customHeight="1">
      <c r="A153" s="11"/>
      <c r="B153" s="204"/>
      <c r="C153" s="205"/>
      <c r="D153" s="206" t="s">
        <v>76</v>
      </c>
      <c r="E153" s="256" t="s">
        <v>675</v>
      </c>
      <c r="F153" s="256" t="s">
        <v>676</v>
      </c>
      <c r="G153" s="205"/>
      <c r="H153" s="205"/>
      <c r="I153" s="208"/>
      <c r="J153" s="257">
        <f>BK153</f>
        <v>0</v>
      </c>
      <c r="K153" s="205"/>
      <c r="L153" s="210"/>
      <c r="M153" s="211"/>
      <c r="N153" s="212"/>
      <c r="O153" s="212"/>
      <c r="P153" s="213">
        <f>SUM(P154:P159)</f>
        <v>0</v>
      </c>
      <c r="Q153" s="212"/>
      <c r="R153" s="213">
        <f>SUM(R154:R159)</f>
        <v>0.037376949999999999</v>
      </c>
      <c r="S153" s="212"/>
      <c r="T153" s="214">
        <f>SUM(T154:T159)</f>
        <v>0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R153" s="215" t="s">
        <v>86</v>
      </c>
      <c r="AT153" s="216" t="s">
        <v>76</v>
      </c>
      <c r="AU153" s="216" t="s">
        <v>84</v>
      </c>
      <c r="AY153" s="215" t="s">
        <v>147</v>
      </c>
      <c r="BK153" s="217">
        <f>SUM(BK154:BK159)</f>
        <v>0</v>
      </c>
    </row>
    <row r="154" s="2" customFormat="1" ht="24.15" customHeight="1">
      <c r="A154" s="35"/>
      <c r="B154" s="36"/>
      <c r="C154" s="237" t="s">
        <v>214</v>
      </c>
      <c r="D154" s="237" t="s">
        <v>165</v>
      </c>
      <c r="E154" s="238" t="s">
        <v>677</v>
      </c>
      <c r="F154" s="239" t="s">
        <v>678</v>
      </c>
      <c r="G154" s="240" t="s">
        <v>591</v>
      </c>
      <c r="H154" s="241">
        <v>747.53899999999999</v>
      </c>
      <c r="I154" s="242"/>
      <c r="J154" s="243">
        <f>ROUND(I154*H154,2)</f>
        <v>0</v>
      </c>
      <c r="K154" s="239" t="s">
        <v>295</v>
      </c>
      <c r="L154" s="41"/>
      <c r="M154" s="244" t="s">
        <v>1</v>
      </c>
      <c r="N154" s="245" t="s">
        <v>42</v>
      </c>
      <c r="O154" s="88"/>
      <c r="P154" s="228">
        <f>O154*H154</f>
        <v>0</v>
      </c>
      <c r="Q154" s="228">
        <v>5.0000000000000002E-05</v>
      </c>
      <c r="R154" s="228">
        <f>Q154*H154</f>
        <v>0.037376949999999999</v>
      </c>
      <c r="S154" s="228">
        <v>0</v>
      </c>
      <c r="T154" s="22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0" t="s">
        <v>214</v>
      </c>
      <c r="AT154" s="230" t="s">
        <v>165</v>
      </c>
      <c r="AU154" s="230" t="s">
        <v>86</v>
      </c>
      <c r="AY154" s="14" t="s">
        <v>147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4" t="s">
        <v>84</v>
      </c>
      <c r="BK154" s="231">
        <f>ROUND(I154*H154,2)</f>
        <v>0</v>
      </c>
      <c r="BL154" s="14" t="s">
        <v>214</v>
      </c>
      <c r="BM154" s="230" t="s">
        <v>679</v>
      </c>
    </row>
    <row r="155" s="2" customFormat="1" ht="37.8" customHeight="1">
      <c r="A155" s="35"/>
      <c r="B155" s="36"/>
      <c r="C155" s="218" t="s">
        <v>219</v>
      </c>
      <c r="D155" s="218" t="s">
        <v>148</v>
      </c>
      <c r="E155" s="219" t="s">
        <v>680</v>
      </c>
      <c r="F155" s="220" t="s">
        <v>681</v>
      </c>
      <c r="G155" s="221" t="s">
        <v>591</v>
      </c>
      <c r="H155" s="222">
        <v>747.53899999999999</v>
      </c>
      <c r="I155" s="223"/>
      <c r="J155" s="224">
        <f>ROUND(I155*H155,2)</f>
        <v>0</v>
      </c>
      <c r="K155" s="220" t="s">
        <v>1</v>
      </c>
      <c r="L155" s="225"/>
      <c r="M155" s="226" t="s">
        <v>1</v>
      </c>
      <c r="N155" s="227" t="s">
        <v>42</v>
      </c>
      <c r="O155" s="88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0" t="s">
        <v>283</v>
      </c>
      <c r="AT155" s="230" t="s">
        <v>148</v>
      </c>
      <c r="AU155" s="230" t="s">
        <v>86</v>
      </c>
      <c r="AY155" s="14" t="s">
        <v>147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4" t="s">
        <v>84</v>
      </c>
      <c r="BK155" s="231">
        <f>ROUND(I155*H155,2)</f>
        <v>0</v>
      </c>
      <c r="BL155" s="14" t="s">
        <v>214</v>
      </c>
      <c r="BM155" s="230" t="s">
        <v>682</v>
      </c>
    </row>
    <row r="156" s="2" customFormat="1" ht="44.25" customHeight="1">
      <c r="A156" s="35"/>
      <c r="B156" s="36"/>
      <c r="C156" s="237" t="s">
        <v>223</v>
      </c>
      <c r="D156" s="237" t="s">
        <v>165</v>
      </c>
      <c r="E156" s="238" t="s">
        <v>683</v>
      </c>
      <c r="F156" s="239" t="s">
        <v>684</v>
      </c>
      <c r="G156" s="240" t="s">
        <v>572</v>
      </c>
      <c r="H156" s="241">
        <v>0.747</v>
      </c>
      <c r="I156" s="242"/>
      <c r="J156" s="243">
        <f>ROUND(I156*H156,2)</f>
        <v>0</v>
      </c>
      <c r="K156" s="239" t="s">
        <v>685</v>
      </c>
      <c r="L156" s="41"/>
      <c r="M156" s="244" t="s">
        <v>1</v>
      </c>
      <c r="N156" s="245" t="s">
        <v>42</v>
      </c>
      <c r="O156" s="88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0" t="s">
        <v>214</v>
      </c>
      <c r="AT156" s="230" t="s">
        <v>165</v>
      </c>
      <c r="AU156" s="230" t="s">
        <v>86</v>
      </c>
      <c r="AY156" s="14" t="s">
        <v>147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4" t="s">
        <v>84</v>
      </c>
      <c r="BK156" s="231">
        <f>ROUND(I156*H156,2)</f>
        <v>0</v>
      </c>
      <c r="BL156" s="14" t="s">
        <v>214</v>
      </c>
      <c r="BM156" s="230" t="s">
        <v>686</v>
      </c>
    </row>
    <row r="157" s="2" customFormat="1" ht="49.05" customHeight="1">
      <c r="A157" s="35"/>
      <c r="B157" s="36"/>
      <c r="C157" s="237" t="s">
        <v>228</v>
      </c>
      <c r="D157" s="237" t="s">
        <v>165</v>
      </c>
      <c r="E157" s="238" t="s">
        <v>687</v>
      </c>
      <c r="F157" s="239" t="s">
        <v>688</v>
      </c>
      <c r="G157" s="240" t="s">
        <v>572</v>
      </c>
      <c r="H157" s="241">
        <v>0.747</v>
      </c>
      <c r="I157" s="242"/>
      <c r="J157" s="243">
        <f>ROUND(I157*H157,2)</f>
        <v>0</v>
      </c>
      <c r="K157" s="239" t="s">
        <v>685</v>
      </c>
      <c r="L157" s="41"/>
      <c r="M157" s="244" t="s">
        <v>1</v>
      </c>
      <c r="N157" s="245" t="s">
        <v>42</v>
      </c>
      <c r="O157" s="88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0" t="s">
        <v>214</v>
      </c>
      <c r="AT157" s="230" t="s">
        <v>165</v>
      </c>
      <c r="AU157" s="230" t="s">
        <v>86</v>
      </c>
      <c r="AY157" s="14" t="s">
        <v>147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4" t="s">
        <v>84</v>
      </c>
      <c r="BK157" s="231">
        <f>ROUND(I157*H157,2)</f>
        <v>0</v>
      </c>
      <c r="BL157" s="14" t="s">
        <v>214</v>
      </c>
      <c r="BM157" s="230" t="s">
        <v>689</v>
      </c>
    </row>
    <row r="158" s="2" customFormat="1" ht="55.5" customHeight="1">
      <c r="A158" s="35"/>
      <c r="B158" s="36"/>
      <c r="C158" s="237" t="s">
        <v>233</v>
      </c>
      <c r="D158" s="237" t="s">
        <v>165</v>
      </c>
      <c r="E158" s="238" t="s">
        <v>690</v>
      </c>
      <c r="F158" s="239" t="s">
        <v>691</v>
      </c>
      <c r="G158" s="240" t="s">
        <v>572</v>
      </c>
      <c r="H158" s="241">
        <v>0.747</v>
      </c>
      <c r="I158" s="242"/>
      <c r="J158" s="243">
        <f>ROUND(I158*H158,2)</f>
        <v>0</v>
      </c>
      <c r="K158" s="239" t="s">
        <v>685</v>
      </c>
      <c r="L158" s="41"/>
      <c r="M158" s="244" t="s">
        <v>1</v>
      </c>
      <c r="N158" s="245" t="s">
        <v>42</v>
      </c>
      <c r="O158" s="88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0" t="s">
        <v>214</v>
      </c>
      <c r="AT158" s="230" t="s">
        <v>165</v>
      </c>
      <c r="AU158" s="230" t="s">
        <v>86</v>
      </c>
      <c r="AY158" s="14" t="s">
        <v>147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4" t="s">
        <v>84</v>
      </c>
      <c r="BK158" s="231">
        <f>ROUND(I158*H158,2)</f>
        <v>0</v>
      </c>
      <c r="BL158" s="14" t="s">
        <v>214</v>
      </c>
      <c r="BM158" s="230" t="s">
        <v>692</v>
      </c>
    </row>
    <row r="159" s="2" customFormat="1" ht="55.5" customHeight="1">
      <c r="A159" s="35"/>
      <c r="B159" s="36"/>
      <c r="C159" s="237" t="s">
        <v>7</v>
      </c>
      <c r="D159" s="237" t="s">
        <v>165</v>
      </c>
      <c r="E159" s="238" t="s">
        <v>693</v>
      </c>
      <c r="F159" s="239" t="s">
        <v>694</v>
      </c>
      <c r="G159" s="240" t="s">
        <v>572</v>
      </c>
      <c r="H159" s="241">
        <v>74.700000000000003</v>
      </c>
      <c r="I159" s="242"/>
      <c r="J159" s="243">
        <f>ROUND(I159*H159,2)</f>
        <v>0</v>
      </c>
      <c r="K159" s="239" t="s">
        <v>685</v>
      </c>
      <c r="L159" s="41"/>
      <c r="M159" s="244" t="s">
        <v>1</v>
      </c>
      <c r="N159" s="245" t="s">
        <v>42</v>
      </c>
      <c r="O159" s="88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0" t="s">
        <v>214</v>
      </c>
      <c r="AT159" s="230" t="s">
        <v>165</v>
      </c>
      <c r="AU159" s="230" t="s">
        <v>86</v>
      </c>
      <c r="AY159" s="14" t="s">
        <v>147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4" t="s">
        <v>84</v>
      </c>
      <c r="BK159" s="231">
        <f>ROUND(I159*H159,2)</f>
        <v>0</v>
      </c>
      <c r="BL159" s="14" t="s">
        <v>214</v>
      </c>
      <c r="BM159" s="230" t="s">
        <v>695</v>
      </c>
    </row>
    <row r="160" s="11" customFormat="1" ht="25.92" customHeight="1">
      <c r="A160" s="11"/>
      <c r="B160" s="204"/>
      <c r="C160" s="205"/>
      <c r="D160" s="206" t="s">
        <v>76</v>
      </c>
      <c r="E160" s="207" t="s">
        <v>148</v>
      </c>
      <c r="F160" s="207" t="s">
        <v>582</v>
      </c>
      <c r="G160" s="205"/>
      <c r="H160" s="205"/>
      <c r="I160" s="208"/>
      <c r="J160" s="209">
        <f>BK160</f>
        <v>0</v>
      </c>
      <c r="K160" s="205"/>
      <c r="L160" s="210"/>
      <c r="M160" s="211"/>
      <c r="N160" s="212"/>
      <c r="O160" s="212"/>
      <c r="P160" s="213">
        <f>P161+P166+P169+P175+P180</f>
        <v>0</v>
      </c>
      <c r="Q160" s="212"/>
      <c r="R160" s="213">
        <f>R161+R166+R169+R175+R180</f>
        <v>21.701641631280001</v>
      </c>
      <c r="S160" s="212"/>
      <c r="T160" s="214">
        <f>T161+T166+T169+T175+T180</f>
        <v>3.6600000000000001</v>
      </c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R160" s="215" t="s">
        <v>94</v>
      </c>
      <c r="AT160" s="216" t="s">
        <v>76</v>
      </c>
      <c r="AU160" s="216" t="s">
        <v>77</v>
      </c>
      <c r="AY160" s="215" t="s">
        <v>147</v>
      </c>
      <c r="BK160" s="217">
        <f>BK161+BK166+BK169+BK175+BK180</f>
        <v>0</v>
      </c>
    </row>
    <row r="161" s="11" customFormat="1" ht="22.8" customHeight="1">
      <c r="A161" s="11"/>
      <c r="B161" s="204"/>
      <c r="C161" s="205"/>
      <c r="D161" s="206" t="s">
        <v>76</v>
      </c>
      <c r="E161" s="256" t="s">
        <v>86</v>
      </c>
      <c r="F161" s="256" t="s">
        <v>574</v>
      </c>
      <c r="G161" s="205"/>
      <c r="H161" s="205"/>
      <c r="I161" s="208"/>
      <c r="J161" s="257">
        <f>BK161</f>
        <v>0</v>
      </c>
      <c r="K161" s="205"/>
      <c r="L161" s="210"/>
      <c r="M161" s="211"/>
      <c r="N161" s="212"/>
      <c r="O161" s="212"/>
      <c r="P161" s="213">
        <f>SUM(P162:P165)</f>
        <v>0</v>
      </c>
      <c r="Q161" s="212"/>
      <c r="R161" s="213">
        <f>SUM(R162:R165)</f>
        <v>13.67557323128</v>
      </c>
      <c r="S161" s="212"/>
      <c r="T161" s="214">
        <f>SUM(T162:T165)</f>
        <v>0</v>
      </c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R161" s="215" t="s">
        <v>84</v>
      </c>
      <c r="AT161" s="216" t="s">
        <v>76</v>
      </c>
      <c r="AU161" s="216" t="s">
        <v>84</v>
      </c>
      <c r="AY161" s="215" t="s">
        <v>147</v>
      </c>
      <c r="BK161" s="217">
        <f>SUM(BK162:BK165)</f>
        <v>0</v>
      </c>
    </row>
    <row r="162" s="2" customFormat="1" ht="37.8" customHeight="1">
      <c r="A162" s="35"/>
      <c r="B162" s="36"/>
      <c r="C162" s="237" t="s">
        <v>242</v>
      </c>
      <c r="D162" s="237" t="s">
        <v>165</v>
      </c>
      <c r="E162" s="238" t="s">
        <v>696</v>
      </c>
      <c r="F162" s="239" t="s">
        <v>697</v>
      </c>
      <c r="G162" s="240" t="s">
        <v>565</v>
      </c>
      <c r="H162" s="241">
        <v>1.113</v>
      </c>
      <c r="I162" s="242"/>
      <c r="J162" s="243">
        <f>ROUND(I162*H162,2)</f>
        <v>0</v>
      </c>
      <c r="K162" s="239" t="s">
        <v>295</v>
      </c>
      <c r="L162" s="41"/>
      <c r="M162" s="244" t="s">
        <v>1</v>
      </c>
      <c r="N162" s="245" t="s">
        <v>42</v>
      </c>
      <c r="O162" s="88"/>
      <c r="P162" s="228">
        <f>O162*H162</f>
        <v>0</v>
      </c>
      <c r="Q162" s="228">
        <v>2.1600000000000001</v>
      </c>
      <c r="R162" s="228">
        <f>Q162*H162</f>
        <v>2.40408</v>
      </c>
      <c r="S162" s="228">
        <v>0</v>
      </c>
      <c r="T162" s="229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0" t="s">
        <v>146</v>
      </c>
      <c r="AT162" s="230" t="s">
        <v>165</v>
      </c>
      <c r="AU162" s="230" t="s">
        <v>86</v>
      </c>
      <c r="AY162" s="14" t="s">
        <v>147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4" t="s">
        <v>84</v>
      </c>
      <c r="BK162" s="231">
        <f>ROUND(I162*H162,2)</f>
        <v>0</v>
      </c>
      <c r="BL162" s="14" t="s">
        <v>146</v>
      </c>
      <c r="BM162" s="230" t="s">
        <v>698</v>
      </c>
    </row>
    <row r="163" s="2" customFormat="1" ht="44.25" customHeight="1">
      <c r="A163" s="35"/>
      <c r="B163" s="36"/>
      <c r="C163" s="237" t="s">
        <v>247</v>
      </c>
      <c r="D163" s="237" t="s">
        <v>165</v>
      </c>
      <c r="E163" s="238" t="s">
        <v>699</v>
      </c>
      <c r="F163" s="239" t="s">
        <v>700</v>
      </c>
      <c r="G163" s="240" t="s">
        <v>632</v>
      </c>
      <c r="H163" s="241">
        <v>13.158</v>
      </c>
      <c r="I163" s="242"/>
      <c r="J163" s="243">
        <f>ROUND(I163*H163,2)</f>
        <v>0</v>
      </c>
      <c r="K163" s="239" t="s">
        <v>295</v>
      </c>
      <c r="L163" s="41"/>
      <c r="M163" s="244" t="s">
        <v>1</v>
      </c>
      <c r="N163" s="245" t="s">
        <v>42</v>
      </c>
      <c r="O163" s="88"/>
      <c r="P163" s="228">
        <f>O163*H163</f>
        <v>0</v>
      </c>
      <c r="Q163" s="228">
        <v>0.69347000000000003</v>
      </c>
      <c r="R163" s="228">
        <f>Q163*H163</f>
        <v>9.1246782599999996</v>
      </c>
      <c r="S163" s="228">
        <v>0</v>
      </c>
      <c r="T163" s="229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0" t="s">
        <v>146</v>
      </c>
      <c r="AT163" s="230" t="s">
        <v>165</v>
      </c>
      <c r="AU163" s="230" t="s">
        <v>86</v>
      </c>
      <c r="AY163" s="14" t="s">
        <v>147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4" t="s">
        <v>84</v>
      </c>
      <c r="BK163" s="231">
        <f>ROUND(I163*H163,2)</f>
        <v>0</v>
      </c>
      <c r="BL163" s="14" t="s">
        <v>146</v>
      </c>
      <c r="BM163" s="230" t="s">
        <v>701</v>
      </c>
    </row>
    <row r="164" s="2" customFormat="1" ht="44.25" customHeight="1">
      <c r="A164" s="35"/>
      <c r="B164" s="36"/>
      <c r="C164" s="237" t="s">
        <v>251</v>
      </c>
      <c r="D164" s="237" t="s">
        <v>165</v>
      </c>
      <c r="E164" s="238" t="s">
        <v>702</v>
      </c>
      <c r="F164" s="239" t="s">
        <v>703</v>
      </c>
      <c r="G164" s="240" t="s">
        <v>632</v>
      </c>
      <c r="H164" s="241">
        <v>2.1000000000000001</v>
      </c>
      <c r="I164" s="242"/>
      <c r="J164" s="243">
        <f>ROUND(I164*H164,2)</f>
        <v>0</v>
      </c>
      <c r="K164" s="239" t="s">
        <v>295</v>
      </c>
      <c r="L164" s="41"/>
      <c r="M164" s="244" t="s">
        <v>1</v>
      </c>
      <c r="N164" s="245" t="s">
        <v>42</v>
      </c>
      <c r="O164" s="88"/>
      <c r="P164" s="228">
        <f>O164*H164</f>
        <v>0</v>
      </c>
      <c r="Q164" s="228">
        <v>0.96226</v>
      </c>
      <c r="R164" s="228">
        <f>Q164*H164</f>
        <v>2.0207459999999999</v>
      </c>
      <c r="S164" s="228">
        <v>0</v>
      </c>
      <c r="T164" s="229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0" t="s">
        <v>146</v>
      </c>
      <c r="AT164" s="230" t="s">
        <v>165</v>
      </c>
      <c r="AU164" s="230" t="s">
        <v>86</v>
      </c>
      <c r="AY164" s="14" t="s">
        <v>147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4" t="s">
        <v>84</v>
      </c>
      <c r="BK164" s="231">
        <f>ROUND(I164*H164,2)</f>
        <v>0</v>
      </c>
      <c r="BL164" s="14" t="s">
        <v>146</v>
      </c>
      <c r="BM164" s="230" t="s">
        <v>704</v>
      </c>
    </row>
    <row r="165" s="2" customFormat="1" ht="55.5" customHeight="1">
      <c r="A165" s="35"/>
      <c r="B165" s="36"/>
      <c r="C165" s="237" t="s">
        <v>255</v>
      </c>
      <c r="D165" s="237" t="s">
        <v>165</v>
      </c>
      <c r="E165" s="238" t="s">
        <v>705</v>
      </c>
      <c r="F165" s="239" t="s">
        <v>706</v>
      </c>
      <c r="G165" s="240" t="s">
        <v>572</v>
      </c>
      <c r="H165" s="241">
        <v>0.119</v>
      </c>
      <c r="I165" s="242"/>
      <c r="J165" s="243">
        <f>ROUND(I165*H165,2)</f>
        <v>0</v>
      </c>
      <c r="K165" s="239" t="s">
        <v>633</v>
      </c>
      <c r="L165" s="41"/>
      <c r="M165" s="244" t="s">
        <v>1</v>
      </c>
      <c r="N165" s="245" t="s">
        <v>42</v>
      </c>
      <c r="O165" s="88"/>
      <c r="P165" s="228">
        <f>O165*H165</f>
        <v>0</v>
      </c>
      <c r="Q165" s="228">
        <v>1.05940312</v>
      </c>
      <c r="R165" s="228">
        <f>Q165*H165</f>
        <v>0.12606897128</v>
      </c>
      <c r="S165" s="228">
        <v>0</v>
      </c>
      <c r="T165" s="22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0" t="s">
        <v>146</v>
      </c>
      <c r="AT165" s="230" t="s">
        <v>165</v>
      </c>
      <c r="AU165" s="230" t="s">
        <v>86</v>
      </c>
      <c r="AY165" s="14" t="s">
        <v>147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4" t="s">
        <v>84</v>
      </c>
      <c r="BK165" s="231">
        <f>ROUND(I165*H165,2)</f>
        <v>0</v>
      </c>
      <c r="BL165" s="14" t="s">
        <v>146</v>
      </c>
      <c r="BM165" s="230" t="s">
        <v>707</v>
      </c>
    </row>
    <row r="166" s="11" customFormat="1" ht="22.8" customHeight="1">
      <c r="A166" s="11"/>
      <c r="B166" s="204"/>
      <c r="C166" s="205"/>
      <c r="D166" s="206" t="s">
        <v>76</v>
      </c>
      <c r="E166" s="256" t="s">
        <v>146</v>
      </c>
      <c r="F166" s="256" t="s">
        <v>708</v>
      </c>
      <c r="G166" s="205"/>
      <c r="H166" s="205"/>
      <c r="I166" s="208"/>
      <c r="J166" s="257">
        <f>BK166</f>
        <v>0</v>
      </c>
      <c r="K166" s="205"/>
      <c r="L166" s="210"/>
      <c r="M166" s="211"/>
      <c r="N166" s="212"/>
      <c r="O166" s="212"/>
      <c r="P166" s="213">
        <f>SUM(P167:P168)</f>
        <v>0</v>
      </c>
      <c r="Q166" s="212"/>
      <c r="R166" s="213">
        <f>SUM(R167:R168)</f>
        <v>2.0581559999999999</v>
      </c>
      <c r="S166" s="212"/>
      <c r="T166" s="214">
        <f>SUM(T167:T168)</f>
        <v>0</v>
      </c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R166" s="215" t="s">
        <v>84</v>
      </c>
      <c r="AT166" s="216" t="s">
        <v>76</v>
      </c>
      <c r="AU166" s="216" t="s">
        <v>84</v>
      </c>
      <c r="AY166" s="215" t="s">
        <v>147</v>
      </c>
      <c r="BK166" s="217">
        <f>SUM(BK167:BK168)</f>
        <v>0</v>
      </c>
    </row>
    <row r="167" s="2" customFormat="1" ht="33" customHeight="1">
      <c r="A167" s="35"/>
      <c r="B167" s="36"/>
      <c r="C167" s="237" t="s">
        <v>259</v>
      </c>
      <c r="D167" s="237" t="s">
        <v>165</v>
      </c>
      <c r="E167" s="238" t="s">
        <v>709</v>
      </c>
      <c r="F167" s="239" t="s">
        <v>710</v>
      </c>
      <c r="G167" s="240" t="s">
        <v>632</v>
      </c>
      <c r="H167" s="241">
        <v>2.9500000000000002</v>
      </c>
      <c r="I167" s="242"/>
      <c r="J167" s="243">
        <f>ROUND(I167*H167,2)</f>
        <v>0</v>
      </c>
      <c r="K167" s="239" t="s">
        <v>295</v>
      </c>
      <c r="L167" s="41"/>
      <c r="M167" s="244" t="s">
        <v>1</v>
      </c>
      <c r="N167" s="245" t="s">
        <v>42</v>
      </c>
      <c r="O167" s="88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0" t="s">
        <v>146</v>
      </c>
      <c r="AT167" s="230" t="s">
        <v>165</v>
      </c>
      <c r="AU167" s="230" t="s">
        <v>86</v>
      </c>
      <c r="AY167" s="14" t="s">
        <v>147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4" t="s">
        <v>84</v>
      </c>
      <c r="BK167" s="231">
        <f>ROUND(I167*H167,2)</f>
        <v>0</v>
      </c>
      <c r="BL167" s="14" t="s">
        <v>146</v>
      </c>
      <c r="BM167" s="230" t="s">
        <v>711</v>
      </c>
    </row>
    <row r="168" s="2" customFormat="1" ht="55.5" customHeight="1">
      <c r="A168" s="35"/>
      <c r="B168" s="36"/>
      <c r="C168" s="237" t="s">
        <v>263</v>
      </c>
      <c r="D168" s="237" t="s">
        <v>165</v>
      </c>
      <c r="E168" s="238" t="s">
        <v>712</v>
      </c>
      <c r="F168" s="239" t="s">
        <v>713</v>
      </c>
      <c r="G168" s="240" t="s">
        <v>632</v>
      </c>
      <c r="H168" s="241">
        <v>4.4249999999999998</v>
      </c>
      <c r="I168" s="242"/>
      <c r="J168" s="243">
        <f>ROUND(I168*H168,2)</f>
        <v>0</v>
      </c>
      <c r="K168" s="239" t="s">
        <v>295</v>
      </c>
      <c r="L168" s="41"/>
      <c r="M168" s="244" t="s">
        <v>1</v>
      </c>
      <c r="N168" s="245" t="s">
        <v>42</v>
      </c>
      <c r="O168" s="88"/>
      <c r="P168" s="228">
        <f>O168*H168</f>
        <v>0</v>
      </c>
      <c r="Q168" s="228">
        <v>0.46511999999999998</v>
      </c>
      <c r="R168" s="228">
        <f>Q168*H168</f>
        <v>2.0581559999999999</v>
      </c>
      <c r="S168" s="228">
        <v>0</v>
      </c>
      <c r="T168" s="229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0" t="s">
        <v>146</v>
      </c>
      <c r="AT168" s="230" t="s">
        <v>165</v>
      </c>
      <c r="AU168" s="230" t="s">
        <v>86</v>
      </c>
      <c r="AY168" s="14" t="s">
        <v>147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4" t="s">
        <v>84</v>
      </c>
      <c r="BK168" s="231">
        <f>ROUND(I168*H168,2)</f>
        <v>0</v>
      </c>
      <c r="BL168" s="14" t="s">
        <v>146</v>
      </c>
      <c r="BM168" s="230" t="s">
        <v>714</v>
      </c>
    </row>
    <row r="169" s="11" customFormat="1" ht="22.8" customHeight="1">
      <c r="A169" s="11"/>
      <c r="B169" s="204"/>
      <c r="C169" s="205"/>
      <c r="D169" s="206" t="s">
        <v>76</v>
      </c>
      <c r="E169" s="256" t="s">
        <v>171</v>
      </c>
      <c r="F169" s="256" t="s">
        <v>715</v>
      </c>
      <c r="G169" s="205"/>
      <c r="H169" s="205"/>
      <c r="I169" s="208"/>
      <c r="J169" s="257">
        <f>BK169</f>
        <v>0</v>
      </c>
      <c r="K169" s="205"/>
      <c r="L169" s="210"/>
      <c r="M169" s="211"/>
      <c r="N169" s="212"/>
      <c r="O169" s="212"/>
      <c r="P169" s="213">
        <f>SUM(P170:P174)</f>
        <v>0</v>
      </c>
      <c r="Q169" s="212"/>
      <c r="R169" s="213">
        <f>SUM(R170:R174)</f>
        <v>5.1019500000000004</v>
      </c>
      <c r="S169" s="212"/>
      <c r="T169" s="214">
        <f>SUM(T170:T174)</f>
        <v>0</v>
      </c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R169" s="215" t="s">
        <v>84</v>
      </c>
      <c r="AT169" s="216" t="s">
        <v>76</v>
      </c>
      <c r="AU169" s="216" t="s">
        <v>84</v>
      </c>
      <c r="AY169" s="215" t="s">
        <v>147</v>
      </c>
      <c r="BK169" s="217">
        <f>SUM(BK170:BK174)</f>
        <v>0</v>
      </c>
    </row>
    <row r="170" s="2" customFormat="1" ht="37.8" customHeight="1">
      <c r="A170" s="35"/>
      <c r="B170" s="36"/>
      <c r="C170" s="237" t="s">
        <v>267</v>
      </c>
      <c r="D170" s="237" t="s">
        <v>165</v>
      </c>
      <c r="E170" s="238" t="s">
        <v>716</v>
      </c>
      <c r="F170" s="239" t="s">
        <v>717</v>
      </c>
      <c r="G170" s="240" t="s">
        <v>632</v>
      </c>
      <c r="H170" s="241">
        <v>7.5</v>
      </c>
      <c r="I170" s="242"/>
      <c r="J170" s="243">
        <f>ROUND(I170*H170,2)</f>
        <v>0</v>
      </c>
      <c r="K170" s="239" t="s">
        <v>295</v>
      </c>
      <c r="L170" s="41"/>
      <c r="M170" s="244" t="s">
        <v>1</v>
      </c>
      <c r="N170" s="245" t="s">
        <v>42</v>
      </c>
      <c r="O170" s="88"/>
      <c r="P170" s="228">
        <f>O170*H170</f>
        <v>0</v>
      </c>
      <c r="Q170" s="228">
        <v>0.25094</v>
      </c>
      <c r="R170" s="228">
        <f>Q170*H170</f>
        <v>1.88205</v>
      </c>
      <c r="S170" s="228">
        <v>0</v>
      </c>
      <c r="T170" s="229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0" t="s">
        <v>146</v>
      </c>
      <c r="AT170" s="230" t="s">
        <v>165</v>
      </c>
      <c r="AU170" s="230" t="s">
        <v>86</v>
      </c>
      <c r="AY170" s="14" t="s">
        <v>147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4" t="s">
        <v>84</v>
      </c>
      <c r="BK170" s="231">
        <f>ROUND(I170*H170,2)</f>
        <v>0</v>
      </c>
      <c r="BL170" s="14" t="s">
        <v>146</v>
      </c>
      <c r="BM170" s="230" t="s">
        <v>718</v>
      </c>
    </row>
    <row r="171" s="2" customFormat="1" ht="44.25" customHeight="1">
      <c r="A171" s="35"/>
      <c r="B171" s="36"/>
      <c r="C171" s="237" t="s">
        <v>271</v>
      </c>
      <c r="D171" s="237" t="s">
        <v>165</v>
      </c>
      <c r="E171" s="238" t="s">
        <v>719</v>
      </c>
      <c r="F171" s="239" t="s">
        <v>720</v>
      </c>
      <c r="G171" s="240" t="s">
        <v>632</v>
      </c>
      <c r="H171" s="241">
        <v>2</v>
      </c>
      <c r="I171" s="242"/>
      <c r="J171" s="243">
        <f>ROUND(I171*H171,2)</f>
        <v>0</v>
      </c>
      <c r="K171" s="239" t="s">
        <v>295</v>
      </c>
      <c r="L171" s="41"/>
      <c r="M171" s="244" t="s">
        <v>1</v>
      </c>
      <c r="N171" s="245" t="s">
        <v>42</v>
      </c>
      <c r="O171" s="88"/>
      <c r="P171" s="228">
        <f>O171*H171</f>
        <v>0</v>
      </c>
      <c r="Q171" s="228">
        <v>0.29699999999999999</v>
      </c>
      <c r="R171" s="228">
        <f>Q171*H171</f>
        <v>0.59399999999999997</v>
      </c>
      <c r="S171" s="228">
        <v>0</v>
      </c>
      <c r="T171" s="229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0" t="s">
        <v>146</v>
      </c>
      <c r="AT171" s="230" t="s">
        <v>165</v>
      </c>
      <c r="AU171" s="230" t="s">
        <v>86</v>
      </c>
      <c r="AY171" s="14" t="s">
        <v>147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4" t="s">
        <v>84</v>
      </c>
      <c r="BK171" s="231">
        <f>ROUND(I171*H171,2)</f>
        <v>0</v>
      </c>
      <c r="BL171" s="14" t="s">
        <v>146</v>
      </c>
      <c r="BM171" s="230" t="s">
        <v>721</v>
      </c>
    </row>
    <row r="172" s="2" customFormat="1" ht="44.25" customHeight="1">
      <c r="A172" s="35"/>
      <c r="B172" s="36"/>
      <c r="C172" s="237" t="s">
        <v>275</v>
      </c>
      <c r="D172" s="237" t="s">
        <v>165</v>
      </c>
      <c r="E172" s="238" t="s">
        <v>722</v>
      </c>
      <c r="F172" s="239" t="s">
        <v>723</v>
      </c>
      <c r="G172" s="240" t="s">
        <v>632</v>
      </c>
      <c r="H172" s="241">
        <v>7.5</v>
      </c>
      <c r="I172" s="242"/>
      <c r="J172" s="243">
        <f>ROUND(I172*H172,2)</f>
        <v>0</v>
      </c>
      <c r="K172" s="239" t="s">
        <v>295</v>
      </c>
      <c r="L172" s="41"/>
      <c r="M172" s="244" t="s">
        <v>1</v>
      </c>
      <c r="N172" s="245" t="s">
        <v>42</v>
      </c>
      <c r="O172" s="88"/>
      <c r="P172" s="228">
        <f>O172*H172</f>
        <v>0</v>
      </c>
      <c r="Q172" s="228">
        <v>0.29160000000000003</v>
      </c>
      <c r="R172" s="228">
        <f>Q172*H172</f>
        <v>2.1870000000000003</v>
      </c>
      <c r="S172" s="228">
        <v>0</v>
      </c>
      <c r="T172" s="229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0" t="s">
        <v>146</v>
      </c>
      <c r="AT172" s="230" t="s">
        <v>165</v>
      </c>
      <c r="AU172" s="230" t="s">
        <v>86</v>
      </c>
      <c r="AY172" s="14" t="s">
        <v>147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4" t="s">
        <v>84</v>
      </c>
      <c r="BK172" s="231">
        <f>ROUND(I172*H172,2)</f>
        <v>0</v>
      </c>
      <c r="BL172" s="14" t="s">
        <v>146</v>
      </c>
      <c r="BM172" s="230" t="s">
        <v>724</v>
      </c>
    </row>
    <row r="173" s="2" customFormat="1" ht="66.75" customHeight="1">
      <c r="A173" s="35"/>
      <c r="B173" s="36"/>
      <c r="C173" s="237" t="s">
        <v>279</v>
      </c>
      <c r="D173" s="237" t="s">
        <v>165</v>
      </c>
      <c r="E173" s="238" t="s">
        <v>725</v>
      </c>
      <c r="F173" s="239" t="s">
        <v>726</v>
      </c>
      <c r="G173" s="240" t="s">
        <v>632</v>
      </c>
      <c r="H173" s="241">
        <v>2</v>
      </c>
      <c r="I173" s="242"/>
      <c r="J173" s="243">
        <f>ROUND(I173*H173,2)</f>
        <v>0</v>
      </c>
      <c r="K173" s="239" t="s">
        <v>295</v>
      </c>
      <c r="L173" s="41"/>
      <c r="M173" s="244" t="s">
        <v>1</v>
      </c>
      <c r="N173" s="245" t="s">
        <v>42</v>
      </c>
      <c r="O173" s="88"/>
      <c r="P173" s="228">
        <f>O173*H173</f>
        <v>0</v>
      </c>
      <c r="Q173" s="228">
        <v>0.10100000000000001</v>
      </c>
      <c r="R173" s="228">
        <f>Q173*H173</f>
        <v>0.20200000000000001</v>
      </c>
      <c r="S173" s="228">
        <v>0</v>
      </c>
      <c r="T173" s="229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0" t="s">
        <v>146</v>
      </c>
      <c r="AT173" s="230" t="s">
        <v>165</v>
      </c>
      <c r="AU173" s="230" t="s">
        <v>86</v>
      </c>
      <c r="AY173" s="14" t="s">
        <v>147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4" t="s">
        <v>84</v>
      </c>
      <c r="BK173" s="231">
        <f>ROUND(I173*H173,2)</f>
        <v>0</v>
      </c>
      <c r="BL173" s="14" t="s">
        <v>146</v>
      </c>
      <c r="BM173" s="230" t="s">
        <v>727</v>
      </c>
    </row>
    <row r="174" s="2" customFormat="1" ht="24.15" customHeight="1">
      <c r="A174" s="35"/>
      <c r="B174" s="36"/>
      <c r="C174" s="218" t="s">
        <v>283</v>
      </c>
      <c r="D174" s="218" t="s">
        <v>148</v>
      </c>
      <c r="E174" s="219" t="s">
        <v>728</v>
      </c>
      <c r="F174" s="220" t="s">
        <v>729</v>
      </c>
      <c r="G174" s="221" t="s">
        <v>632</v>
      </c>
      <c r="H174" s="222">
        <v>2.0600000000000001</v>
      </c>
      <c r="I174" s="223"/>
      <c r="J174" s="224">
        <f>ROUND(I174*H174,2)</f>
        <v>0</v>
      </c>
      <c r="K174" s="220" t="s">
        <v>295</v>
      </c>
      <c r="L174" s="225"/>
      <c r="M174" s="226" t="s">
        <v>1</v>
      </c>
      <c r="N174" s="227" t="s">
        <v>42</v>
      </c>
      <c r="O174" s="88"/>
      <c r="P174" s="228">
        <f>O174*H174</f>
        <v>0</v>
      </c>
      <c r="Q174" s="228">
        <v>0.11500000000000001</v>
      </c>
      <c r="R174" s="228">
        <f>Q174*H174</f>
        <v>0.23690000000000003</v>
      </c>
      <c r="S174" s="228">
        <v>0</v>
      </c>
      <c r="T174" s="22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0" t="s">
        <v>183</v>
      </c>
      <c r="AT174" s="230" t="s">
        <v>148</v>
      </c>
      <c r="AU174" s="230" t="s">
        <v>86</v>
      </c>
      <c r="AY174" s="14" t="s">
        <v>147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4" t="s">
        <v>84</v>
      </c>
      <c r="BK174" s="231">
        <f>ROUND(I174*H174,2)</f>
        <v>0</v>
      </c>
      <c r="BL174" s="14" t="s">
        <v>146</v>
      </c>
      <c r="BM174" s="230" t="s">
        <v>730</v>
      </c>
    </row>
    <row r="175" s="11" customFormat="1" ht="22.8" customHeight="1">
      <c r="A175" s="11"/>
      <c r="B175" s="204"/>
      <c r="C175" s="205"/>
      <c r="D175" s="206" t="s">
        <v>76</v>
      </c>
      <c r="E175" s="256" t="s">
        <v>187</v>
      </c>
      <c r="F175" s="256" t="s">
        <v>578</v>
      </c>
      <c r="G175" s="205"/>
      <c r="H175" s="205"/>
      <c r="I175" s="208"/>
      <c r="J175" s="257">
        <f>BK175</f>
        <v>0</v>
      </c>
      <c r="K175" s="205"/>
      <c r="L175" s="210"/>
      <c r="M175" s="211"/>
      <c r="N175" s="212"/>
      <c r="O175" s="212"/>
      <c r="P175" s="213">
        <f>SUM(P176:P179)</f>
        <v>0</v>
      </c>
      <c r="Q175" s="212"/>
      <c r="R175" s="213">
        <f>SUM(R176:R179)</f>
        <v>0.86596239999999991</v>
      </c>
      <c r="S175" s="212"/>
      <c r="T175" s="214">
        <f>SUM(T176:T179)</f>
        <v>3.6600000000000001</v>
      </c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R175" s="215" t="s">
        <v>84</v>
      </c>
      <c r="AT175" s="216" t="s">
        <v>76</v>
      </c>
      <c r="AU175" s="216" t="s">
        <v>84</v>
      </c>
      <c r="AY175" s="215" t="s">
        <v>147</v>
      </c>
      <c r="BK175" s="217">
        <f>SUM(BK176:BK179)</f>
        <v>0</v>
      </c>
    </row>
    <row r="176" s="2" customFormat="1" ht="49.05" customHeight="1">
      <c r="A176" s="35"/>
      <c r="B176" s="36"/>
      <c r="C176" s="237" t="s">
        <v>287</v>
      </c>
      <c r="D176" s="237" t="s">
        <v>165</v>
      </c>
      <c r="E176" s="238" t="s">
        <v>731</v>
      </c>
      <c r="F176" s="239" t="s">
        <v>732</v>
      </c>
      <c r="G176" s="240" t="s">
        <v>587</v>
      </c>
      <c r="H176" s="241">
        <v>4</v>
      </c>
      <c r="I176" s="242"/>
      <c r="J176" s="243">
        <f>ROUND(I176*H176,2)</f>
        <v>0</v>
      </c>
      <c r="K176" s="239" t="s">
        <v>295</v>
      </c>
      <c r="L176" s="41"/>
      <c r="M176" s="244" t="s">
        <v>1</v>
      </c>
      <c r="N176" s="245" t="s">
        <v>42</v>
      </c>
      <c r="O176" s="88"/>
      <c r="P176" s="228">
        <f>O176*H176</f>
        <v>0</v>
      </c>
      <c r="Q176" s="228">
        <v>0.16849059999999999</v>
      </c>
      <c r="R176" s="228">
        <f>Q176*H176</f>
        <v>0.67396239999999996</v>
      </c>
      <c r="S176" s="228">
        <v>0</v>
      </c>
      <c r="T176" s="229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0" t="s">
        <v>146</v>
      </c>
      <c r="AT176" s="230" t="s">
        <v>165</v>
      </c>
      <c r="AU176" s="230" t="s">
        <v>86</v>
      </c>
      <c r="AY176" s="14" t="s">
        <v>147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4" t="s">
        <v>84</v>
      </c>
      <c r="BK176" s="231">
        <f>ROUND(I176*H176,2)</f>
        <v>0</v>
      </c>
      <c r="BL176" s="14" t="s">
        <v>146</v>
      </c>
      <c r="BM176" s="230" t="s">
        <v>733</v>
      </c>
    </row>
    <row r="177" s="2" customFormat="1" ht="21.75" customHeight="1">
      <c r="A177" s="35"/>
      <c r="B177" s="36"/>
      <c r="C177" s="218" t="s">
        <v>292</v>
      </c>
      <c r="D177" s="218" t="s">
        <v>148</v>
      </c>
      <c r="E177" s="219" t="s">
        <v>734</v>
      </c>
      <c r="F177" s="220" t="s">
        <v>735</v>
      </c>
      <c r="G177" s="221" t="s">
        <v>587</v>
      </c>
      <c r="H177" s="222">
        <v>4</v>
      </c>
      <c r="I177" s="223"/>
      <c r="J177" s="224">
        <f>ROUND(I177*H177,2)</f>
        <v>0</v>
      </c>
      <c r="K177" s="220" t="s">
        <v>295</v>
      </c>
      <c r="L177" s="225"/>
      <c r="M177" s="226" t="s">
        <v>1</v>
      </c>
      <c r="N177" s="227" t="s">
        <v>42</v>
      </c>
      <c r="O177" s="88"/>
      <c r="P177" s="228">
        <f>O177*H177</f>
        <v>0</v>
      </c>
      <c r="Q177" s="228">
        <v>0.048000000000000001</v>
      </c>
      <c r="R177" s="228">
        <f>Q177*H177</f>
        <v>0.192</v>
      </c>
      <c r="S177" s="228">
        <v>0</v>
      </c>
      <c r="T177" s="229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0" t="s">
        <v>152</v>
      </c>
      <c r="AT177" s="230" t="s">
        <v>148</v>
      </c>
      <c r="AU177" s="230" t="s">
        <v>86</v>
      </c>
      <c r="AY177" s="14" t="s">
        <v>147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4" t="s">
        <v>84</v>
      </c>
      <c r="BK177" s="231">
        <f>ROUND(I177*H177,2)</f>
        <v>0</v>
      </c>
      <c r="BL177" s="14" t="s">
        <v>152</v>
      </c>
      <c r="BM177" s="230" t="s">
        <v>736</v>
      </c>
    </row>
    <row r="178" s="2" customFormat="1" ht="66.75" customHeight="1">
      <c r="A178" s="35"/>
      <c r="B178" s="36"/>
      <c r="C178" s="237" t="s">
        <v>297</v>
      </c>
      <c r="D178" s="237" t="s">
        <v>165</v>
      </c>
      <c r="E178" s="238" t="s">
        <v>737</v>
      </c>
      <c r="F178" s="239" t="s">
        <v>738</v>
      </c>
      <c r="G178" s="240" t="s">
        <v>587</v>
      </c>
      <c r="H178" s="241">
        <v>20</v>
      </c>
      <c r="I178" s="242"/>
      <c r="J178" s="243">
        <f>ROUND(I178*H178,2)</f>
        <v>0</v>
      </c>
      <c r="K178" s="239" t="s">
        <v>295</v>
      </c>
      <c r="L178" s="41"/>
      <c r="M178" s="244" t="s">
        <v>1</v>
      </c>
      <c r="N178" s="245" t="s">
        <v>42</v>
      </c>
      <c r="O178" s="88"/>
      <c r="P178" s="228">
        <f>O178*H178</f>
        <v>0</v>
      </c>
      <c r="Q178" s="228">
        <v>0</v>
      </c>
      <c r="R178" s="228">
        <f>Q178*H178</f>
        <v>0</v>
      </c>
      <c r="S178" s="228">
        <v>0.129</v>
      </c>
      <c r="T178" s="229">
        <f>S178*H178</f>
        <v>2.5800000000000001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0" t="s">
        <v>146</v>
      </c>
      <c r="AT178" s="230" t="s">
        <v>165</v>
      </c>
      <c r="AU178" s="230" t="s">
        <v>86</v>
      </c>
      <c r="AY178" s="14" t="s">
        <v>147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4" t="s">
        <v>84</v>
      </c>
      <c r="BK178" s="231">
        <f>ROUND(I178*H178,2)</f>
        <v>0</v>
      </c>
      <c r="BL178" s="14" t="s">
        <v>146</v>
      </c>
      <c r="BM178" s="230" t="s">
        <v>739</v>
      </c>
    </row>
    <row r="179" s="2" customFormat="1" ht="49.05" customHeight="1">
      <c r="A179" s="35"/>
      <c r="B179" s="36"/>
      <c r="C179" s="237" t="s">
        <v>301</v>
      </c>
      <c r="D179" s="237" t="s">
        <v>165</v>
      </c>
      <c r="E179" s="238" t="s">
        <v>740</v>
      </c>
      <c r="F179" s="239" t="s">
        <v>741</v>
      </c>
      <c r="G179" s="240" t="s">
        <v>565</v>
      </c>
      <c r="H179" s="241">
        <v>0.45000000000000001</v>
      </c>
      <c r="I179" s="242"/>
      <c r="J179" s="243">
        <f>ROUND(I179*H179,2)</f>
        <v>0</v>
      </c>
      <c r="K179" s="239" t="s">
        <v>295</v>
      </c>
      <c r="L179" s="41"/>
      <c r="M179" s="244" t="s">
        <v>1</v>
      </c>
      <c r="N179" s="245" t="s">
        <v>42</v>
      </c>
      <c r="O179" s="88"/>
      <c r="P179" s="228">
        <f>O179*H179</f>
        <v>0</v>
      </c>
      <c r="Q179" s="228">
        <v>0</v>
      </c>
      <c r="R179" s="228">
        <f>Q179*H179</f>
        <v>0</v>
      </c>
      <c r="S179" s="228">
        <v>2.3999999999999999</v>
      </c>
      <c r="T179" s="229">
        <f>S179*H179</f>
        <v>1.0800000000000001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0" t="s">
        <v>146</v>
      </c>
      <c r="AT179" s="230" t="s">
        <v>165</v>
      </c>
      <c r="AU179" s="230" t="s">
        <v>86</v>
      </c>
      <c r="AY179" s="14" t="s">
        <v>147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4" t="s">
        <v>84</v>
      </c>
      <c r="BK179" s="231">
        <f>ROUND(I179*H179,2)</f>
        <v>0</v>
      </c>
      <c r="BL179" s="14" t="s">
        <v>146</v>
      </c>
      <c r="BM179" s="230" t="s">
        <v>742</v>
      </c>
    </row>
    <row r="180" s="11" customFormat="1" ht="22.8" customHeight="1">
      <c r="A180" s="11"/>
      <c r="B180" s="204"/>
      <c r="C180" s="205"/>
      <c r="D180" s="206" t="s">
        <v>76</v>
      </c>
      <c r="E180" s="256" t="s">
        <v>743</v>
      </c>
      <c r="F180" s="256" t="s">
        <v>744</v>
      </c>
      <c r="G180" s="205"/>
      <c r="H180" s="205"/>
      <c r="I180" s="208"/>
      <c r="J180" s="257">
        <f>BK180</f>
        <v>0</v>
      </c>
      <c r="K180" s="205"/>
      <c r="L180" s="210"/>
      <c r="M180" s="211"/>
      <c r="N180" s="212"/>
      <c r="O180" s="212"/>
      <c r="P180" s="213">
        <f>SUM(P181:P182)</f>
        <v>0</v>
      </c>
      <c r="Q180" s="212"/>
      <c r="R180" s="213">
        <f>SUM(R181:R182)</f>
        <v>0</v>
      </c>
      <c r="S180" s="212"/>
      <c r="T180" s="214">
        <f>SUM(T181:T182)</f>
        <v>0</v>
      </c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R180" s="215" t="s">
        <v>84</v>
      </c>
      <c r="AT180" s="216" t="s">
        <v>76</v>
      </c>
      <c r="AU180" s="216" t="s">
        <v>84</v>
      </c>
      <c r="AY180" s="215" t="s">
        <v>147</v>
      </c>
      <c r="BK180" s="217">
        <f>SUM(BK181:BK182)</f>
        <v>0</v>
      </c>
    </row>
    <row r="181" s="2" customFormat="1" ht="76.35" customHeight="1">
      <c r="A181" s="35"/>
      <c r="B181" s="36"/>
      <c r="C181" s="237" t="s">
        <v>305</v>
      </c>
      <c r="D181" s="237" t="s">
        <v>165</v>
      </c>
      <c r="E181" s="238" t="s">
        <v>745</v>
      </c>
      <c r="F181" s="239" t="s">
        <v>746</v>
      </c>
      <c r="G181" s="240" t="s">
        <v>572</v>
      </c>
      <c r="H181" s="241">
        <v>20.835999999999999</v>
      </c>
      <c r="I181" s="242"/>
      <c r="J181" s="243">
        <f>ROUND(I181*H181,2)</f>
        <v>0</v>
      </c>
      <c r="K181" s="239" t="s">
        <v>295</v>
      </c>
      <c r="L181" s="41"/>
      <c r="M181" s="244" t="s">
        <v>1</v>
      </c>
      <c r="N181" s="245" t="s">
        <v>42</v>
      </c>
      <c r="O181" s="88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0" t="s">
        <v>146</v>
      </c>
      <c r="AT181" s="230" t="s">
        <v>165</v>
      </c>
      <c r="AU181" s="230" t="s">
        <v>86</v>
      </c>
      <c r="AY181" s="14" t="s">
        <v>147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4" t="s">
        <v>84</v>
      </c>
      <c r="BK181" s="231">
        <f>ROUND(I181*H181,2)</f>
        <v>0</v>
      </c>
      <c r="BL181" s="14" t="s">
        <v>146</v>
      </c>
      <c r="BM181" s="230" t="s">
        <v>747</v>
      </c>
    </row>
    <row r="182" s="2" customFormat="1" ht="44.25" customHeight="1">
      <c r="A182" s="35"/>
      <c r="B182" s="36"/>
      <c r="C182" s="237" t="s">
        <v>309</v>
      </c>
      <c r="D182" s="237" t="s">
        <v>165</v>
      </c>
      <c r="E182" s="238" t="s">
        <v>748</v>
      </c>
      <c r="F182" s="239" t="s">
        <v>749</v>
      </c>
      <c r="G182" s="240" t="s">
        <v>572</v>
      </c>
      <c r="H182" s="241">
        <v>5.968</v>
      </c>
      <c r="I182" s="242"/>
      <c r="J182" s="243">
        <f>ROUND(I182*H182,2)</f>
        <v>0</v>
      </c>
      <c r="K182" s="239" t="s">
        <v>295</v>
      </c>
      <c r="L182" s="41"/>
      <c r="M182" s="246" t="s">
        <v>1</v>
      </c>
      <c r="N182" s="247" t="s">
        <v>42</v>
      </c>
      <c r="O182" s="248"/>
      <c r="P182" s="249">
        <f>O182*H182</f>
        <v>0</v>
      </c>
      <c r="Q182" s="249">
        <v>0</v>
      </c>
      <c r="R182" s="249">
        <f>Q182*H182</f>
        <v>0</v>
      </c>
      <c r="S182" s="249">
        <v>0</v>
      </c>
      <c r="T182" s="250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0" t="s">
        <v>146</v>
      </c>
      <c r="AT182" s="230" t="s">
        <v>165</v>
      </c>
      <c r="AU182" s="230" t="s">
        <v>86</v>
      </c>
      <c r="AY182" s="14" t="s">
        <v>147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4" t="s">
        <v>84</v>
      </c>
      <c r="BK182" s="231">
        <f>ROUND(I182*H182,2)</f>
        <v>0</v>
      </c>
      <c r="BL182" s="14" t="s">
        <v>146</v>
      </c>
      <c r="BM182" s="230" t="s">
        <v>750</v>
      </c>
    </row>
    <row r="183" s="2" customFormat="1" ht="6.96" customHeight="1">
      <c r="A183" s="35"/>
      <c r="B183" s="63"/>
      <c r="C183" s="64"/>
      <c r="D183" s="64"/>
      <c r="E183" s="64"/>
      <c r="F183" s="64"/>
      <c r="G183" s="64"/>
      <c r="H183" s="64"/>
      <c r="I183" s="64"/>
      <c r="J183" s="64"/>
      <c r="K183" s="64"/>
      <c r="L183" s="41"/>
      <c r="M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</row>
  </sheetData>
  <sheetProtection sheet="1" autoFilter="0" formatColumns="0" formatRows="0" objects="1" scenarios="1" spinCount="100000" saltValue="+44Ub+RIUP7NhI/Ox7LyY0l3mr1XYhOtnArinh+4lO/UQoP1QxxRUboitPumhaJ8a86CzAP3uMWQ4um/MistEQ==" hashValue="VRxsPz86O7mWUX3eW/9LzqnaoXTxJMWWswmbFJqWfJVxj2IALSAaX/fxMO6RurtbN5ynPrqLSeild1dhvo7/lA==" algorithmName="SHA-512" password="CC35"/>
  <autoFilter ref="C133:K182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0:H120"/>
    <mergeCell ref="E124:H124"/>
    <mergeCell ref="E122:H122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107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86</v>
      </c>
    </row>
    <row r="4" hidden="1" s="1" customFormat="1" ht="24.96" customHeight="1">
      <c r="B4" s="17"/>
      <c r="D4" s="146" t="s">
        <v>117</v>
      </c>
      <c r="L4" s="17"/>
      <c r="M4" s="147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8" t="s">
        <v>16</v>
      </c>
      <c r="L6" s="17"/>
    </row>
    <row r="7" hidden="1" s="1" customFormat="1" ht="26.25" customHeight="1">
      <c r="B7" s="17"/>
      <c r="E7" s="149" t="str">
        <f>'Rekapitulace stavby'!K6</f>
        <v>Oprava PZS přejezdu P2611 a P10359 km 26,817 a 0,370 trati Benešov n.Pl. – Rumburk</v>
      </c>
      <c r="F7" s="148"/>
      <c r="G7" s="148"/>
      <c r="H7" s="148"/>
      <c r="L7" s="17"/>
    </row>
    <row r="8" hidden="1">
      <c r="B8" s="17"/>
      <c r="D8" s="148" t="s">
        <v>118</v>
      </c>
      <c r="L8" s="17"/>
    </row>
    <row r="9" hidden="1" s="1" customFormat="1" ht="16.5" customHeight="1">
      <c r="B9" s="17"/>
      <c r="E9" s="149" t="s">
        <v>119</v>
      </c>
      <c r="F9" s="1"/>
      <c r="G9" s="1"/>
      <c r="H9" s="1"/>
      <c r="L9" s="17"/>
    </row>
    <row r="10" hidden="1" s="1" customFormat="1" ht="12" customHeight="1">
      <c r="B10" s="17"/>
      <c r="D10" s="148" t="s">
        <v>120</v>
      </c>
      <c r="L10" s="17"/>
    </row>
    <row r="11" hidden="1" s="2" customFormat="1" ht="16.5" customHeight="1">
      <c r="A11" s="35"/>
      <c r="B11" s="41"/>
      <c r="C11" s="35"/>
      <c r="D11" s="35"/>
      <c r="E11" s="150" t="s">
        <v>121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48" t="s">
        <v>122</v>
      </c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6.5" customHeight="1">
      <c r="A13" s="35"/>
      <c r="B13" s="41"/>
      <c r="C13" s="35"/>
      <c r="D13" s="35"/>
      <c r="E13" s="151" t="s">
        <v>751</v>
      </c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2" customHeight="1">
      <c r="A15" s="35"/>
      <c r="B15" s="41"/>
      <c r="C15" s="35"/>
      <c r="D15" s="148" t="s">
        <v>18</v>
      </c>
      <c r="E15" s="35"/>
      <c r="F15" s="138" t="s">
        <v>1</v>
      </c>
      <c r="G15" s="35"/>
      <c r="H15" s="35"/>
      <c r="I15" s="148" t="s">
        <v>19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8" t="s">
        <v>20</v>
      </c>
      <c r="E16" s="35"/>
      <c r="F16" s="138" t="s">
        <v>33</v>
      </c>
      <c r="G16" s="35"/>
      <c r="H16" s="35"/>
      <c r="I16" s="148" t="s">
        <v>22</v>
      </c>
      <c r="J16" s="152" t="str">
        <f>'Rekapitulace stavby'!AN8</f>
        <v>11. 10. 2023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0.8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2" customHeight="1">
      <c r="A18" s="35"/>
      <c r="B18" s="41"/>
      <c r="C18" s="35"/>
      <c r="D18" s="148" t="s">
        <v>24</v>
      </c>
      <c r="E18" s="35"/>
      <c r="F18" s="35"/>
      <c r="G18" s="35"/>
      <c r="H18" s="35"/>
      <c r="I18" s="148" t="s">
        <v>25</v>
      </c>
      <c r="J18" s="138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8" customHeight="1">
      <c r="A19" s="35"/>
      <c r="B19" s="41"/>
      <c r="C19" s="35"/>
      <c r="D19" s="35"/>
      <c r="E19" s="138" t="s">
        <v>33</v>
      </c>
      <c r="F19" s="35"/>
      <c r="G19" s="35"/>
      <c r="H19" s="35"/>
      <c r="I19" s="148" t="s">
        <v>28</v>
      </c>
      <c r="J19" s="138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2" customHeight="1">
      <c r="A21" s="35"/>
      <c r="B21" s="41"/>
      <c r="C21" s="35"/>
      <c r="D21" s="148" t="s">
        <v>30</v>
      </c>
      <c r="E21" s="35"/>
      <c r="F21" s="35"/>
      <c r="G21" s="35"/>
      <c r="H21" s="35"/>
      <c r="I21" s="148" t="s">
        <v>25</v>
      </c>
      <c r="J21" s="30" t="str">
        <f>'Rekapitulace stavby'!AN13</f>
        <v>Vyplň údaj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8" customHeight="1">
      <c r="A22" s="35"/>
      <c r="B22" s="41"/>
      <c r="C22" s="35"/>
      <c r="D22" s="35"/>
      <c r="E22" s="30" t="str">
        <f>'Rekapitulace stavby'!E14</f>
        <v>Vyplň údaj</v>
      </c>
      <c r="F22" s="138"/>
      <c r="G22" s="138"/>
      <c r="H22" s="138"/>
      <c r="I22" s="148" t="s">
        <v>28</v>
      </c>
      <c r="J22" s="30" t="str">
        <f>'Rekapitulace stavby'!AN14</f>
        <v>Vyplň údaj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2" customHeight="1">
      <c r="A24" s="35"/>
      <c r="B24" s="41"/>
      <c r="C24" s="35"/>
      <c r="D24" s="148" t="s">
        <v>32</v>
      </c>
      <c r="E24" s="35"/>
      <c r="F24" s="35"/>
      <c r="G24" s="35"/>
      <c r="H24" s="35"/>
      <c r="I24" s="148" t="s">
        <v>25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8" customHeight="1">
      <c r="A25" s="35"/>
      <c r="B25" s="41"/>
      <c r="C25" s="35"/>
      <c r="D25" s="35"/>
      <c r="E25" s="138" t="s">
        <v>33</v>
      </c>
      <c r="F25" s="35"/>
      <c r="G25" s="35"/>
      <c r="H25" s="35"/>
      <c r="I25" s="148" t="s">
        <v>28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12" customHeight="1">
      <c r="A27" s="35"/>
      <c r="B27" s="41"/>
      <c r="C27" s="35"/>
      <c r="D27" s="148" t="s">
        <v>35</v>
      </c>
      <c r="E27" s="35"/>
      <c r="F27" s="35"/>
      <c r="G27" s="35"/>
      <c r="H27" s="35"/>
      <c r="I27" s="148" t="s">
        <v>25</v>
      </c>
      <c r="J27" s="138" t="s">
        <v>1</v>
      </c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8" customHeight="1">
      <c r="A28" s="35"/>
      <c r="B28" s="41"/>
      <c r="C28" s="35"/>
      <c r="D28" s="35"/>
      <c r="E28" s="138" t="s">
        <v>33</v>
      </c>
      <c r="F28" s="35"/>
      <c r="G28" s="35"/>
      <c r="H28" s="35"/>
      <c r="I28" s="148" t="s">
        <v>28</v>
      </c>
      <c r="J28" s="138" t="s">
        <v>1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35"/>
      <c r="E29" s="35"/>
      <c r="F29" s="35"/>
      <c r="G29" s="35"/>
      <c r="H29" s="35"/>
      <c r="I29" s="35"/>
      <c r="J29" s="35"/>
      <c r="K29" s="3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12" customHeight="1">
      <c r="A30" s="35"/>
      <c r="B30" s="41"/>
      <c r="C30" s="35"/>
      <c r="D30" s="148" t="s">
        <v>36</v>
      </c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8" customFormat="1" ht="16.5" customHeight="1">
      <c r="A31" s="153"/>
      <c r="B31" s="154"/>
      <c r="C31" s="153"/>
      <c r="D31" s="153"/>
      <c r="E31" s="155" t="s">
        <v>1</v>
      </c>
      <c r="F31" s="155"/>
      <c r="G31" s="155"/>
      <c r="H31" s="155"/>
      <c r="I31" s="153"/>
      <c r="J31" s="153"/>
      <c r="K31" s="153"/>
      <c r="L31" s="156"/>
      <c r="S31" s="153"/>
      <c r="T31" s="153"/>
      <c r="U31" s="153"/>
      <c r="V31" s="153"/>
      <c r="W31" s="153"/>
      <c r="X31" s="153"/>
      <c r="Y31" s="153"/>
      <c r="Z31" s="153"/>
      <c r="AA31" s="153"/>
      <c r="AB31" s="153"/>
      <c r="AC31" s="153"/>
      <c r="AD31" s="153"/>
      <c r="AE31" s="153"/>
    </row>
    <row r="32" hidden="1" s="2" customFormat="1" ht="6.96" customHeight="1">
      <c r="A32" s="35"/>
      <c r="B32" s="41"/>
      <c r="C32" s="35"/>
      <c r="D32" s="35"/>
      <c r="E32" s="35"/>
      <c r="F32" s="35"/>
      <c r="G32" s="35"/>
      <c r="H32" s="35"/>
      <c r="I32" s="35"/>
      <c r="J32" s="35"/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7"/>
      <c r="E33" s="157"/>
      <c r="F33" s="157"/>
      <c r="G33" s="157"/>
      <c r="H33" s="157"/>
      <c r="I33" s="157"/>
      <c r="J33" s="157"/>
      <c r="K33" s="157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25.44" customHeight="1">
      <c r="A34" s="35"/>
      <c r="B34" s="41"/>
      <c r="C34" s="35"/>
      <c r="D34" s="158" t="s">
        <v>37</v>
      </c>
      <c r="E34" s="35"/>
      <c r="F34" s="35"/>
      <c r="G34" s="35"/>
      <c r="H34" s="35"/>
      <c r="I34" s="35"/>
      <c r="J34" s="159">
        <f>ROUND(J125,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6.96" customHeight="1">
      <c r="A35" s="35"/>
      <c r="B35" s="41"/>
      <c r="C35" s="35"/>
      <c r="D35" s="157"/>
      <c r="E35" s="157"/>
      <c r="F35" s="157"/>
      <c r="G35" s="157"/>
      <c r="H35" s="157"/>
      <c r="I35" s="157"/>
      <c r="J35" s="157"/>
      <c r="K35" s="157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35"/>
      <c r="F36" s="160" t="s">
        <v>39</v>
      </c>
      <c r="G36" s="35"/>
      <c r="H36" s="35"/>
      <c r="I36" s="160" t="s">
        <v>38</v>
      </c>
      <c r="J36" s="160" t="s">
        <v>40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150" t="s">
        <v>41</v>
      </c>
      <c r="E37" s="148" t="s">
        <v>42</v>
      </c>
      <c r="F37" s="161">
        <f>ROUND((SUM(BE125:BE150)),  2)</f>
        <v>0</v>
      </c>
      <c r="G37" s="35"/>
      <c r="H37" s="35"/>
      <c r="I37" s="162">
        <v>0.20999999999999999</v>
      </c>
      <c r="J37" s="161">
        <f>ROUND(((SUM(BE125:BE150))*I37),  2)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8" t="s">
        <v>43</v>
      </c>
      <c r="F38" s="161">
        <f>ROUND((SUM(BF125:BF150)),  2)</f>
        <v>0</v>
      </c>
      <c r="G38" s="35"/>
      <c r="H38" s="35"/>
      <c r="I38" s="162">
        <v>0.14999999999999999</v>
      </c>
      <c r="J38" s="161">
        <f>ROUND(((SUM(BF125:BF150))*I38),  2)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ROUND((SUM(BG125:BG150)),  2)</f>
        <v>0</v>
      </c>
      <c r="G39" s="35"/>
      <c r="H39" s="35"/>
      <c r="I39" s="162">
        <v>0.20999999999999999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48" t="s">
        <v>45</v>
      </c>
      <c r="F40" s="161">
        <f>ROUND((SUM(BH125:BH150)),  2)</f>
        <v>0</v>
      </c>
      <c r="G40" s="35"/>
      <c r="H40" s="35"/>
      <c r="I40" s="162">
        <v>0.14999999999999999</v>
      </c>
      <c r="J40" s="161">
        <f>0</f>
        <v>0</v>
      </c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48" t="s">
        <v>46</v>
      </c>
      <c r="F41" s="161">
        <f>ROUND((SUM(BI125:BI150)),  2)</f>
        <v>0</v>
      </c>
      <c r="G41" s="35"/>
      <c r="H41" s="35"/>
      <c r="I41" s="162">
        <v>0</v>
      </c>
      <c r="J41" s="161">
        <f>0</f>
        <v>0</v>
      </c>
      <c r="K41" s="35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2" customFormat="1" ht="25.44" customHeight="1">
      <c r="A43" s="35"/>
      <c r="B43" s="41"/>
      <c r="C43" s="163"/>
      <c r="D43" s="164" t="s">
        <v>47</v>
      </c>
      <c r="E43" s="165"/>
      <c r="F43" s="165"/>
      <c r="G43" s="166" t="s">
        <v>48</v>
      </c>
      <c r="H43" s="167" t="s">
        <v>49</v>
      </c>
      <c r="I43" s="165"/>
      <c r="J43" s="168">
        <f>SUM(J34:J41)</f>
        <v>0</v>
      </c>
      <c r="K43" s="169"/>
      <c r="L43" s="60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hidden="1" s="2" customFormat="1" ht="14.4" customHeight="1">
      <c r="A44" s="35"/>
      <c r="B44" s="41"/>
      <c r="C44" s="35"/>
      <c r="D44" s="35"/>
      <c r="E44" s="35"/>
      <c r="F44" s="35"/>
      <c r="G44" s="35"/>
      <c r="H44" s="35"/>
      <c r="I44" s="35"/>
      <c r="J44" s="35"/>
      <c r="K44" s="35"/>
      <c r="L44" s="6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70" t="s">
        <v>50</v>
      </c>
      <c r="E50" s="171"/>
      <c r="F50" s="171"/>
      <c r="G50" s="170" t="s">
        <v>51</v>
      </c>
      <c r="H50" s="171"/>
      <c r="I50" s="171"/>
      <c r="J50" s="171"/>
      <c r="K50" s="17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2" t="s">
        <v>52</v>
      </c>
      <c r="E61" s="173"/>
      <c r="F61" s="174" t="s">
        <v>53</v>
      </c>
      <c r="G61" s="172" t="s">
        <v>52</v>
      </c>
      <c r="H61" s="173"/>
      <c r="I61" s="173"/>
      <c r="J61" s="175" t="s">
        <v>53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70" t="s">
        <v>54</v>
      </c>
      <c r="E65" s="176"/>
      <c r="F65" s="176"/>
      <c r="G65" s="170" t="s">
        <v>55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2" t="s">
        <v>52</v>
      </c>
      <c r="E76" s="173"/>
      <c r="F76" s="174" t="s">
        <v>53</v>
      </c>
      <c r="G76" s="172" t="s">
        <v>52</v>
      </c>
      <c r="H76" s="173"/>
      <c r="I76" s="173"/>
      <c r="J76" s="175" t="s">
        <v>53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125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81" t="str">
        <f>E7</f>
        <v>Oprava PZS přejezdu P2611 a P10359 km 26,817 a 0,370 trati Benešov n.Pl. – Rumburk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118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1" customFormat="1" ht="16.5" customHeight="1">
      <c r="B87" s="18"/>
      <c r="C87" s="19"/>
      <c r="D87" s="19"/>
      <c r="E87" s="181" t="s">
        <v>119</v>
      </c>
      <c r="F87" s="19"/>
      <c r="G87" s="19"/>
      <c r="H87" s="19"/>
      <c r="I87" s="19"/>
      <c r="J87" s="19"/>
      <c r="K87" s="19"/>
      <c r="L87" s="17"/>
    </row>
    <row r="88" hidden="1" s="1" customFormat="1" ht="12" customHeight="1">
      <c r="B88" s="18"/>
      <c r="C88" s="29" t="s">
        <v>120</v>
      </c>
      <c r="D88" s="19"/>
      <c r="E88" s="19"/>
      <c r="F88" s="19"/>
      <c r="G88" s="19"/>
      <c r="H88" s="19"/>
      <c r="I88" s="19"/>
      <c r="J88" s="19"/>
      <c r="K88" s="19"/>
      <c r="L88" s="17"/>
    </row>
    <row r="89" hidden="1" s="2" customFormat="1" ht="16.5" customHeight="1">
      <c r="A89" s="35"/>
      <c r="B89" s="36"/>
      <c r="C89" s="37"/>
      <c r="D89" s="37"/>
      <c r="E89" s="182" t="s">
        <v>121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12" customHeight="1">
      <c r="A90" s="35"/>
      <c r="B90" s="36"/>
      <c r="C90" s="29" t="s">
        <v>122</v>
      </c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6.5" customHeight="1">
      <c r="A91" s="35"/>
      <c r="B91" s="36"/>
      <c r="C91" s="37"/>
      <c r="D91" s="37"/>
      <c r="E91" s="73" t="str">
        <f>E13</f>
        <v>05 - Dodávky SSZT - NEOCEŇOVAT</v>
      </c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2" customHeight="1">
      <c r="A93" s="35"/>
      <c r="B93" s="36"/>
      <c r="C93" s="29" t="s">
        <v>20</v>
      </c>
      <c r="D93" s="37"/>
      <c r="E93" s="37"/>
      <c r="F93" s="24" t="str">
        <f>F16</f>
        <v xml:space="preserve"> </v>
      </c>
      <c r="G93" s="37"/>
      <c r="H93" s="37"/>
      <c r="I93" s="29" t="s">
        <v>22</v>
      </c>
      <c r="J93" s="76" t="str">
        <f>IF(J16="","",J16)</f>
        <v>11. 10. 2023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6.96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5.15" customHeight="1">
      <c r="A95" s="35"/>
      <c r="B95" s="36"/>
      <c r="C95" s="29" t="s">
        <v>24</v>
      </c>
      <c r="D95" s="37"/>
      <c r="E95" s="37"/>
      <c r="F95" s="24" t="str">
        <f>E19</f>
        <v xml:space="preserve"> </v>
      </c>
      <c r="G95" s="37"/>
      <c r="H95" s="37"/>
      <c r="I95" s="29" t="s">
        <v>32</v>
      </c>
      <c r="J95" s="33" t="str">
        <f>E25</f>
        <v xml:space="preserve"> </v>
      </c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15.15" customHeight="1">
      <c r="A96" s="35"/>
      <c r="B96" s="36"/>
      <c r="C96" s="29" t="s">
        <v>30</v>
      </c>
      <c r="D96" s="37"/>
      <c r="E96" s="37"/>
      <c r="F96" s="24" t="str">
        <f>IF(E22="","",E22)</f>
        <v>Vyplň údaj</v>
      </c>
      <c r="G96" s="37"/>
      <c r="H96" s="37"/>
      <c r="I96" s="29" t="s">
        <v>35</v>
      </c>
      <c r="J96" s="33" t="str">
        <f>E28</f>
        <v xml:space="preserve"> 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9.28" customHeight="1">
      <c r="A98" s="35"/>
      <c r="B98" s="36"/>
      <c r="C98" s="183" t="s">
        <v>126</v>
      </c>
      <c r="D98" s="184"/>
      <c r="E98" s="184"/>
      <c r="F98" s="184"/>
      <c r="G98" s="184"/>
      <c r="H98" s="184"/>
      <c r="I98" s="184"/>
      <c r="J98" s="185" t="s">
        <v>127</v>
      </c>
      <c r="K98" s="18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hidden="1" s="2" customFormat="1" ht="10.32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22.8" customHeight="1">
      <c r="A100" s="35"/>
      <c r="B100" s="36"/>
      <c r="C100" s="186" t="s">
        <v>128</v>
      </c>
      <c r="D100" s="37"/>
      <c r="E100" s="37"/>
      <c r="F100" s="37"/>
      <c r="G100" s="37"/>
      <c r="H100" s="37"/>
      <c r="I100" s="37"/>
      <c r="J100" s="107">
        <f>J125</f>
        <v>0</v>
      </c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4" t="s">
        <v>129</v>
      </c>
    </row>
    <row r="101" hidden="1" s="9" customFormat="1" ht="24.96" customHeight="1">
      <c r="A101" s="9"/>
      <c r="B101" s="187"/>
      <c r="C101" s="188"/>
      <c r="D101" s="189" t="s">
        <v>130</v>
      </c>
      <c r="E101" s="190"/>
      <c r="F101" s="190"/>
      <c r="G101" s="190"/>
      <c r="H101" s="190"/>
      <c r="I101" s="190"/>
      <c r="J101" s="191">
        <f>J126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hidden="1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hidden="1"/>
    <row r="105" hidden="1"/>
    <row r="106" hidden="1"/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131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6.25" customHeight="1">
      <c r="A111" s="35"/>
      <c r="B111" s="36"/>
      <c r="C111" s="37"/>
      <c r="D111" s="37"/>
      <c r="E111" s="181" t="str">
        <f>E7</f>
        <v>Oprava PZS přejezdu P2611 a P10359 km 26,817 a 0,370 trati Benešov n.Pl. – Rumburk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1" customFormat="1" ht="12" customHeight="1">
      <c r="B112" s="18"/>
      <c r="C112" s="29" t="s">
        <v>118</v>
      </c>
      <c r="D112" s="19"/>
      <c r="E112" s="19"/>
      <c r="F112" s="19"/>
      <c r="G112" s="19"/>
      <c r="H112" s="19"/>
      <c r="I112" s="19"/>
      <c r="J112" s="19"/>
      <c r="K112" s="19"/>
      <c r="L112" s="17"/>
    </row>
    <row r="113" s="1" customFormat="1" ht="16.5" customHeight="1">
      <c r="B113" s="18"/>
      <c r="C113" s="19"/>
      <c r="D113" s="19"/>
      <c r="E113" s="181" t="s">
        <v>119</v>
      </c>
      <c r="F113" s="19"/>
      <c r="G113" s="19"/>
      <c r="H113" s="19"/>
      <c r="I113" s="19"/>
      <c r="J113" s="19"/>
      <c r="K113" s="19"/>
      <c r="L113" s="17"/>
    </row>
    <row r="114" s="1" customFormat="1" ht="12" customHeight="1">
      <c r="B114" s="18"/>
      <c r="C114" s="29" t="s">
        <v>120</v>
      </c>
      <c r="D114" s="19"/>
      <c r="E114" s="19"/>
      <c r="F114" s="19"/>
      <c r="G114" s="19"/>
      <c r="H114" s="19"/>
      <c r="I114" s="19"/>
      <c r="J114" s="19"/>
      <c r="K114" s="19"/>
      <c r="L114" s="17"/>
    </row>
    <row r="115" s="2" customFormat="1" ht="16.5" customHeight="1">
      <c r="A115" s="35"/>
      <c r="B115" s="36"/>
      <c r="C115" s="37"/>
      <c r="D115" s="37"/>
      <c r="E115" s="182" t="s">
        <v>121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122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E13</f>
        <v>05 - Dodávky SSZT - NEOCEŇOVAT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F16</f>
        <v xml:space="preserve"> </v>
      </c>
      <c r="G119" s="37"/>
      <c r="H119" s="37"/>
      <c r="I119" s="29" t="s">
        <v>22</v>
      </c>
      <c r="J119" s="76" t="str">
        <f>IF(J16="","",J16)</f>
        <v>11. 10. 2023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E19</f>
        <v xml:space="preserve"> </v>
      </c>
      <c r="G121" s="37"/>
      <c r="H121" s="37"/>
      <c r="I121" s="29" t="s">
        <v>32</v>
      </c>
      <c r="J121" s="33" t="str">
        <f>E25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30</v>
      </c>
      <c r="D122" s="37"/>
      <c r="E122" s="37"/>
      <c r="F122" s="24" t="str">
        <f>IF(E22="","",E22)</f>
        <v>Vyplň údaj</v>
      </c>
      <c r="G122" s="37"/>
      <c r="H122" s="37"/>
      <c r="I122" s="29" t="s">
        <v>35</v>
      </c>
      <c r="J122" s="33" t="str">
        <f>E28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0" customFormat="1" ht="29.28" customHeight="1">
      <c r="A124" s="193"/>
      <c r="B124" s="194"/>
      <c r="C124" s="195" t="s">
        <v>132</v>
      </c>
      <c r="D124" s="196" t="s">
        <v>62</v>
      </c>
      <c r="E124" s="196" t="s">
        <v>58</v>
      </c>
      <c r="F124" s="196" t="s">
        <v>59</v>
      </c>
      <c r="G124" s="196" t="s">
        <v>133</v>
      </c>
      <c r="H124" s="196" t="s">
        <v>134</v>
      </c>
      <c r="I124" s="196" t="s">
        <v>135</v>
      </c>
      <c r="J124" s="196" t="s">
        <v>127</v>
      </c>
      <c r="K124" s="197" t="s">
        <v>136</v>
      </c>
      <c r="L124" s="198"/>
      <c r="M124" s="97" t="s">
        <v>1</v>
      </c>
      <c r="N124" s="98" t="s">
        <v>41</v>
      </c>
      <c r="O124" s="98" t="s">
        <v>137</v>
      </c>
      <c r="P124" s="98" t="s">
        <v>138</v>
      </c>
      <c r="Q124" s="98" t="s">
        <v>139</v>
      </c>
      <c r="R124" s="98" t="s">
        <v>140</v>
      </c>
      <c r="S124" s="98" t="s">
        <v>141</v>
      </c>
      <c r="T124" s="99" t="s">
        <v>142</v>
      </c>
      <c r="U124" s="193"/>
      <c r="V124" s="193"/>
      <c r="W124" s="193"/>
      <c r="X124" s="193"/>
      <c r="Y124" s="193"/>
      <c r="Z124" s="193"/>
      <c r="AA124" s="193"/>
      <c r="AB124" s="193"/>
      <c r="AC124" s="193"/>
      <c r="AD124" s="193"/>
      <c r="AE124" s="193"/>
    </row>
    <row r="125" s="2" customFormat="1" ht="22.8" customHeight="1">
      <c r="A125" s="35"/>
      <c r="B125" s="36"/>
      <c r="C125" s="104" t="s">
        <v>143</v>
      </c>
      <c r="D125" s="37"/>
      <c r="E125" s="37"/>
      <c r="F125" s="37"/>
      <c r="G125" s="37"/>
      <c r="H125" s="37"/>
      <c r="I125" s="37"/>
      <c r="J125" s="199">
        <f>BK125</f>
        <v>0</v>
      </c>
      <c r="K125" s="37"/>
      <c r="L125" s="41"/>
      <c r="M125" s="100"/>
      <c r="N125" s="200"/>
      <c r="O125" s="101"/>
      <c r="P125" s="201">
        <f>P126</f>
        <v>0</v>
      </c>
      <c r="Q125" s="101"/>
      <c r="R125" s="201">
        <f>R126</f>
        <v>0</v>
      </c>
      <c r="S125" s="101"/>
      <c r="T125" s="202">
        <f>T126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76</v>
      </c>
      <c r="AU125" s="14" t="s">
        <v>129</v>
      </c>
      <c r="BK125" s="203">
        <f>BK126</f>
        <v>0</v>
      </c>
    </row>
    <row r="126" s="11" customFormat="1" ht="25.92" customHeight="1">
      <c r="A126" s="11"/>
      <c r="B126" s="204"/>
      <c r="C126" s="205"/>
      <c r="D126" s="206" t="s">
        <v>76</v>
      </c>
      <c r="E126" s="207" t="s">
        <v>144</v>
      </c>
      <c r="F126" s="207" t="s">
        <v>145</v>
      </c>
      <c r="G126" s="205"/>
      <c r="H126" s="205"/>
      <c r="I126" s="208"/>
      <c r="J126" s="209">
        <f>BK126</f>
        <v>0</v>
      </c>
      <c r="K126" s="205"/>
      <c r="L126" s="210"/>
      <c r="M126" s="211"/>
      <c r="N126" s="212"/>
      <c r="O126" s="212"/>
      <c r="P126" s="213">
        <f>SUM(P127:P150)</f>
        <v>0</v>
      </c>
      <c r="Q126" s="212"/>
      <c r="R126" s="213">
        <f>SUM(R127:R150)</f>
        <v>0</v>
      </c>
      <c r="S126" s="212"/>
      <c r="T126" s="214">
        <f>SUM(T127:T150)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15" t="s">
        <v>146</v>
      </c>
      <c r="AT126" s="216" t="s">
        <v>76</v>
      </c>
      <c r="AU126" s="216" t="s">
        <v>77</v>
      </c>
      <c r="AY126" s="215" t="s">
        <v>147</v>
      </c>
      <c r="BK126" s="217">
        <f>SUM(BK127:BK150)</f>
        <v>0</v>
      </c>
    </row>
    <row r="127" s="2" customFormat="1" ht="16.5" customHeight="1">
      <c r="A127" s="35"/>
      <c r="B127" s="36"/>
      <c r="C127" s="218" t="s">
        <v>84</v>
      </c>
      <c r="D127" s="218" t="s">
        <v>148</v>
      </c>
      <c r="E127" s="219" t="s">
        <v>752</v>
      </c>
      <c r="F127" s="220" t="s">
        <v>753</v>
      </c>
      <c r="G127" s="221" t="s">
        <v>754</v>
      </c>
      <c r="H127" s="222">
        <v>1</v>
      </c>
      <c r="I127" s="223"/>
      <c r="J127" s="224">
        <f>ROUND(I127*H127,2)</f>
        <v>0</v>
      </c>
      <c r="K127" s="220" t="s">
        <v>1</v>
      </c>
      <c r="L127" s="225"/>
      <c r="M127" s="226" t="s">
        <v>1</v>
      </c>
      <c r="N127" s="227" t="s">
        <v>42</v>
      </c>
      <c r="O127" s="88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0" t="s">
        <v>152</v>
      </c>
      <c r="AT127" s="230" t="s">
        <v>148</v>
      </c>
      <c r="AU127" s="230" t="s">
        <v>84</v>
      </c>
      <c r="AY127" s="14" t="s">
        <v>147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4" t="s">
        <v>84</v>
      </c>
      <c r="BK127" s="231">
        <f>ROUND(I127*H127,2)</f>
        <v>0</v>
      </c>
      <c r="BL127" s="14" t="s">
        <v>152</v>
      </c>
      <c r="BM127" s="230" t="s">
        <v>755</v>
      </c>
    </row>
    <row r="128" s="2" customFormat="1" ht="16.5" customHeight="1">
      <c r="A128" s="35"/>
      <c r="B128" s="36"/>
      <c r="C128" s="218" t="s">
        <v>86</v>
      </c>
      <c r="D128" s="218" t="s">
        <v>148</v>
      </c>
      <c r="E128" s="219" t="s">
        <v>756</v>
      </c>
      <c r="F128" s="220" t="s">
        <v>757</v>
      </c>
      <c r="G128" s="221" t="s">
        <v>754</v>
      </c>
      <c r="H128" s="222">
        <v>1</v>
      </c>
      <c r="I128" s="223"/>
      <c r="J128" s="224">
        <f>ROUND(I128*H128,2)</f>
        <v>0</v>
      </c>
      <c r="K128" s="220" t="s">
        <v>1</v>
      </c>
      <c r="L128" s="225"/>
      <c r="M128" s="226" t="s">
        <v>1</v>
      </c>
      <c r="N128" s="227" t="s">
        <v>42</v>
      </c>
      <c r="O128" s="88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0" t="s">
        <v>152</v>
      </c>
      <c r="AT128" s="230" t="s">
        <v>148</v>
      </c>
      <c r="AU128" s="230" t="s">
        <v>84</v>
      </c>
      <c r="AY128" s="14" t="s">
        <v>147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4" t="s">
        <v>84</v>
      </c>
      <c r="BK128" s="231">
        <f>ROUND(I128*H128,2)</f>
        <v>0</v>
      </c>
      <c r="BL128" s="14" t="s">
        <v>152</v>
      </c>
      <c r="BM128" s="230" t="s">
        <v>758</v>
      </c>
    </row>
    <row r="129" s="2" customFormat="1" ht="24.15" customHeight="1">
      <c r="A129" s="35"/>
      <c r="B129" s="36"/>
      <c r="C129" s="218" t="s">
        <v>94</v>
      </c>
      <c r="D129" s="218" t="s">
        <v>148</v>
      </c>
      <c r="E129" s="219" t="s">
        <v>759</v>
      </c>
      <c r="F129" s="220" t="s">
        <v>760</v>
      </c>
      <c r="G129" s="221" t="s">
        <v>151</v>
      </c>
      <c r="H129" s="222">
        <v>2</v>
      </c>
      <c r="I129" s="223"/>
      <c r="J129" s="224">
        <f>ROUND(I129*H129,2)</f>
        <v>0</v>
      </c>
      <c r="K129" s="220" t="s">
        <v>1</v>
      </c>
      <c r="L129" s="225"/>
      <c r="M129" s="226" t="s">
        <v>1</v>
      </c>
      <c r="N129" s="227" t="s">
        <v>42</v>
      </c>
      <c r="O129" s="88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0" t="s">
        <v>152</v>
      </c>
      <c r="AT129" s="230" t="s">
        <v>148</v>
      </c>
      <c r="AU129" s="230" t="s">
        <v>84</v>
      </c>
      <c r="AY129" s="14" t="s">
        <v>147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4" t="s">
        <v>84</v>
      </c>
      <c r="BK129" s="231">
        <f>ROUND(I129*H129,2)</f>
        <v>0</v>
      </c>
      <c r="BL129" s="14" t="s">
        <v>152</v>
      </c>
      <c r="BM129" s="230" t="s">
        <v>761</v>
      </c>
    </row>
    <row r="130" s="2" customFormat="1" ht="24.15" customHeight="1">
      <c r="A130" s="35"/>
      <c r="B130" s="36"/>
      <c r="C130" s="218" t="s">
        <v>146</v>
      </c>
      <c r="D130" s="218" t="s">
        <v>148</v>
      </c>
      <c r="E130" s="219" t="s">
        <v>762</v>
      </c>
      <c r="F130" s="220" t="s">
        <v>763</v>
      </c>
      <c r="G130" s="221" t="s">
        <v>754</v>
      </c>
      <c r="H130" s="222">
        <v>2</v>
      </c>
      <c r="I130" s="223"/>
      <c r="J130" s="224">
        <f>ROUND(I130*H130,2)</f>
        <v>0</v>
      </c>
      <c r="K130" s="220" t="s">
        <v>1</v>
      </c>
      <c r="L130" s="225"/>
      <c r="M130" s="226" t="s">
        <v>1</v>
      </c>
      <c r="N130" s="227" t="s">
        <v>42</v>
      </c>
      <c r="O130" s="88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0" t="s">
        <v>152</v>
      </c>
      <c r="AT130" s="230" t="s">
        <v>148</v>
      </c>
      <c r="AU130" s="230" t="s">
        <v>84</v>
      </c>
      <c r="AY130" s="14" t="s">
        <v>147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4" t="s">
        <v>84</v>
      </c>
      <c r="BK130" s="231">
        <f>ROUND(I130*H130,2)</f>
        <v>0</v>
      </c>
      <c r="BL130" s="14" t="s">
        <v>152</v>
      </c>
      <c r="BM130" s="230" t="s">
        <v>764</v>
      </c>
    </row>
    <row r="131" s="2" customFormat="1" ht="24.15" customHeight="1">
      <c r="A131" s="35"/>
      <c r="B131" s="36"/>
      <c r="C131" s="218" t="s">
        <v>171</v>
      </c>
      <c r="D131" s="218" t="s">
        <v>148</v>
      </c>
      <c r="E131" s="219" t="s">
        <v>765</v>
      </c>
      <c r="F131" s="220" t="s">
        <v>766</v>
      </c>
      <c r="G131" s="221" t="s">
        <v>151</v>
      </c>
      <c r="H131" s="222">
        <v>2</v>
      </c>
      <c r="I131" s="223"/>
      <c r="J131" s="224">
        <f>ROUND(I131*H131,2)</f>
        <v>0</v>
      </c>
      <c r="K131" s="220" t="s">
        <v>168</v>
      </c>
      <c r="L131" s="225"/>
      <c r="M131" s="226" t="s">
        <v>1</v>
      </c>
      <c r="N131" s="227" t="s">
        <v>42</v>
      </c>
      <c r="O131" s="88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0" t="s">
        <v>152</v>
      </c>
      <c r="AT131" s="230" t="s">
        <v>148</v>
      </c>
      <c r="AU131" s="230" t="s">
        <v>84</v>
      </c>
      <c r="AY131" s="14" t="s">
        <v>147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4" t="s">
        <v>84</v>
      </c>
      <c r="BK131" s="231">
        <f>ROUND(I131*H131,2)</f>
        <v>0</v>
      </c>
      <c r="BL131" s="14" t="s">
        <v>152</v>
      </c>
      <c r="BM131" s="230" t="s">
        <v>767</v>
      </c>
    </row>
    <row r="132" s="2" customFormat="1" ht="16.5" customHeight="1">
      <c r="A132" s="35"/>
      <c r="B132" s="36"/>
      <c r="C132" s="218" t="s">
        <v>175</v>
      </c>
      <c r="D132" s="218" t="s">
        <v>148</v>
      </c>
      <c r="E132" s="219" t="s">
        <v>768</v>
      </c>
      <c r="F132" s="220" t="s">
        <v>769</v>
      </c>
      <c r="G132" s="221" t="s">
        <v>151</v>
      </c>
      <c r="H132" s="222">
        <v>2</v>
      </c>
      <c r="I132" s="223"/>
      <c r="J132" s="224">
        <f>ROUND(I132*H132,2)</f>
        <v>0</v>
      </c>
      <c r="K132" s="220" t="s">
        <v>168</v>
      </c>
      <c r="L132" s="225"/>
      <c r="M132" s="226" t="s">
        <v>1</v>
      </c>
      <c r="N132" s="227" t="s">
        <v>42</v>
      </c>
      <c r="O132" s="88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0" t="s">
        <v>152</v>
      </c>
      <c r="AT132" s="230" t="s">
        <v>148</v>
      </c>
      <c r="AU132" s="230" t="s">
        <v>84</v>
      </c>
      <c r="AY132" s="14" t="s">
        <v>147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4" t="s">
        <v>84</v>
      </c>
      <c r="BK132" s="231">
        <f>ROUND(I132*H132,2)</f>
        <v>0</v>
      </c>
      <c r="BL132" s="14" t="s">
        <v>152</v>
      </c>
      <c r="BM132" s="230" t="s">
        <v>770</v>
      </c>
    </row>
    <row r="133" s="2" customFormat="1" ht="24.15" customHeight="1">
      <c r="A133" s="35"/>
      <c r="B133" s="36"/>
      <c r="C133" s="218" t="s">
        <v>179</v>
      </c>
      <c r="D133" s="218" t="s">
        <v>148</v>
      </c>
      <c r="E133" s="219" t="s">
        <v>771</v>
      </c>
      <c r="F133" s="220" t="s">
        <v>772</v>
      </c>
      <c r="G133" s="221" t="s">
        <v>151</v>
      </c>
      <c r="H133" s="222">
        <v>3</v>
      </c>
      <c r="I133" s="223"/>
      <c r="J133" s="224">
        <f>ROUND(I133*H133,2)</f>
        <v>0</v>
      </c>
      <c r="K133" s="220" t="s">
        <v>1</v>
      </c>
      <c r="L133" s="225"/>
      <c r="M133" s="226" t="s">
        <v>1</v>
      </c>
      <c r="N133" s="227" t="s">
        <v>42</v>
      </c>
      <c r="O133" s="88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0" t="s">
        <v>152</v>
      </c>
      <c r="AT133" s="230" t="s">
        <v>148</v>
      </c>
      <c r="AU133" s="230" t="s">
        <v>84</v>
      </c>
      <c r="AY133" s="14" t="s">
        <v>147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4" t="s">
        <v>84</v>
      </c>
      <c r="BK133" s="231">
        <f>ROUND(I133*H133,2)</f>
        <v>0</v>
      </c>
      <c r="BL133" s="14" t="s">
        <v>152</v>
      </c>
      <c r="BM133" s="230" t="s">
        <v>773</v>
      </c>
    </row>
    <row r="134" s="2" customFormat="1" ht="24.15" customHeight="1">
      <c r="A134" s="35"/>
      <c r="B134" s="36"/>
      <c r="C134" s="218" t="s">
        <v>183</v>
      </c>
      <c r="D134" s="218" t="s">
        <v>148</v>
      </c>
      <c r="E134" s="219" t="s">
        <v>774</v>
      </c>
      <c r="F134" s="220" t="s">
        <v>775</v>
      </c>
      <c r="G134" s="221" t="s">
        <v>151</v>
      </c>
      <c r="H134" s="222">
        <v>1</v>
      </c>
      <c r="I134" s="223"/>
      <c r="J134" s="224">
        <f>ROUND(I134*H134,2)</f>
        <v>0</v>
      </c>
      <c r="K134" s="220" t="s">
        <v>168</v>
      </c>
      <c r="L134" s="225"/>
      <c r="M134" s="226" t="s">
        <v>1</v>
      </c>
      <c r="N134" s="227" t="s">
        <v>42</v>
      </c>
      <c r="O134" s="88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0" t="s">
        <v>152</v>
      </c>
      <c r="AT134" s="230" t="s">
        <v>148</v>
      </c>
      <c r="AU134" s="230" t="s">
        <v>84</v>
      </c>
      <c r="AY134" s="14" t="s">
        <v>147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4" t="s">
        <v>84</v>
      </c>
      <c r="BK134" s="231">
        <f>ROUND(I134*H134,2)</f>
        <v>0</v>
      </c>
      <c r="BL134" s="14" t="s">
        <v>152</v>
      </c>
      <c r="BM134" s="230" t="s">
        <v>776</v>
      </c>
    </row>
    <row r="135" s="2" customFormat="1" ht="24.15" customHeight="1">
      <c r="A135" s="35"/>
      <c r="B135" s="36"/>
      <c r="C135" s="218" t="s">
        <v>187</v>
      </c>
      <c r="D135" s="218" t="s">
        <v>148</v>
      </c>
      <c r="E135" s="219" t="s">
        <v>777</v>
      </c>
      <c r="F135" s="220" t="s">
        <v>778</v>
      </c>
      <c r="G135" s="221" t="s">
        <v>151</v>
      </c>
      <c r="H135" s="222">
        <v>1</v>
      </c>
      <c r="I135" s="223"/>
      <c r="J135" s="224">
        <f>ROUND(I135*H135,2)</f>
        <v>0</v>
      </c>
      <c r="K135" s="220" t="s">
        <v>1</v>
      </c>
      <c r="L135" s="225"/>
      <c r="M135" s="226" t="s">
        <v>1</v>
      </c>
      <c r="N135" s="227" t="s">
        <v>42</v>
      </c>
      <c r="O135" s="88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0" t="s">
        <v>152</v>
      </c>
      <c r="AT135" s="230" t="s">
        <v>148</v>
      </c>
      <c r="AU135" s="230" t="s">
        <v>84</v>
      </c>
      <c r="AY135" s="14" t="s">
        <v>147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4" t="s">
        <v>84</v>
      </c>
      <c r="BK135" s="231">
        <f>ROUND(I135*H135,2)</f>
        <v>0</v>
      </c>
      <c r="BL135" s="14" t="s">
        <v>152</v>
      </c>
      <c r="BM135" s="230" t="s">
        <v>779</v>
      </c>
    </row>
    <row r="136" s="2" customFormat="1" ht="24.15" customHeight="1">
      <c r="A136" s="35"/>
      <c r="B136" s="36"/>
      <c r="C136" s="218" t="s">
        <v>191</v>
      </c>
      <c r="D136" s="218" t="s">
        <v>148</v>
      </c>
      <c r="E136" s="219" t="s">
        <v>780</v>
      </c>
      <c r="F136" s="220" t="s">
        <v>781</v>
      </c>
      <c r="G136" s="221" t="s">
        <v>151</v>
      </c>
      <c r="H136" s="222">
        <v>2</v>
      </c>
      <c r="I136" s="223"/>
      <c r="J136" s="224">
        <f>ROUND(I136*H136,2)</f>
        <v>0</v>
      </c>
      <c r="K136" s="220" t="s">
        <v>168</v>
      </c>
      <c r="L136" s="225"/>
      <c r="M136" s="226" t="s">
        <v>1</v>
      </c>
      <c r="N136" s="227" t="s">
        <v>42</v>
      </c>
      <c r="O136" s="88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0" t="s">
        <v>152</v>
      </c>
      <c r="AT136" s="230" t="s">
        <v>148</v>
      </c>
      <c r="AU136" s="230" t="s">
        <v>84</v>
      </c>
      <c r="AY136" s="14" t="s">
        <v>147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4" t="s">
        <v>84</v>
      </c>
      <c r="BK136" s="231">
        <f>ROUND(I136*H136,2)</f>
        <v>0</v>
      </c>
      <c r="BL136" s="14" t="s">
        <v>152</v>
      </c>
      <c r="BM136" s="230" t="s">
        <v>782</v>
      </c>
    </row>
    <row r="137" s="2" customFormat="1" ht="24.15" customHeight="1">
      <c r="A137" s="35"/>
      <c r="B137" s="36"/>
      <c r="C137" s="218" t="s">
        <v>195</v>
      </c>
      <c r="D137" s="218" t="s">
        <v>148</v>
      </c>
      <c r="E137" s="219" t="s">
        <v>783</v>
      </c>
      <c r="F137" s="220" t="s">
        <v>784</v>
      </c>
      <c r="G137" s="221" t="s">
        <v>151</v>
      </c>
      <c r="H137" s="222">
        <v>2</v>
      </c>
      <c r="I137" s="223"/>
      <c r="J137" s="224">
        <f>ROUND(I137*H137,2)</f>
        <v>0</v>
      </c>
      <c r="K137" s="220" t="s">
        <v>168</v>
      </c>
      <c r="L137" s="225"/>
      <c r="M137" s="226" t="s">
        <v>1</v>
      </c>
      <c r="N137" s="227" t="s">
        <v>42</v>
      </c>
      <c r="O137" s="88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0" t="s">
        <v>152</v>
      </c>
      <c r="AT137" s="230" t="s">
        <v>148</v>
      </c>
      <c r="AU137" s="230" t="s">
        <v>84</v>
      </c>
      <c r="AY137" s="14" t="s">
        <v>147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4" t="s">
        <v>84</v>
      </c>
      <c r="BK137" s="231">
        <f>ROUND(I137*H137,2)</f>
        <v>0</v>
      </c>
      <c r="BL137" s="14" t="s">
        <v>152</v>
      </c>
      <c r="BM137" s="230" t="s">
        <v>785</v>
      </c>
    </row>
    <row r="138" s="2" customFormat="1" ht="24.15" customHeight="1">
      <c r="A138" s="35"/>
      <c r="B138" s="36"/>
      <c r="C138" s="218" t="s">
        <v>199</v>
      </c>
      <c r="D138" s="218" t="s">
        <v>148</v>
      </c>
      <c r="E138" s="219" t="s">
        <v>786</v>
      </c>
      <c r="F138" s="220" t="s">
        <v>787</v>
      </c>
      <c r="G138" s="221" t="s">
        <v>151</v>
      </c>
      <c r="H138" s="222">
        <v>1</v>
      </c>
      <c r="I138" s="223"/>
      <c r="J138" s="224">
        <f>ROUND(I138*H138,2)</f>
        <v>0</v>
      </c>
      <c r="K138" s="220" t="s">
        <v>168</v>
      </c>
      <c r="L138" s="225"/>
      <c r="M138" s="226" t="s">
        <v>1</v>
      </c>
      <c r="N138" s="227" t="s">
        <v>42</v>
      </c>
      <c r="O138" s="88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0" t="s">
        <v>152</v>
      </c>
      <c r="AT138" s="230" t="s">
        <v>148</v>
      </c>
      <c r="AU138" s="230" t="s">
        <v>84</v>
      </c>
      <c r="AY138" s="14" t="s">
        <v>147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4" t="s">
        <v>84</v>
      </c>
      <c r="BK138" s="231">
        <f>ROUND(I138*H138,2)</f>
        <v>0</v>
      </c>
      <c r="BL138" s="14" t="s">
        <v>152</v>
      </c>
      <c r="BM138" s="230" t="s">
        <v>788</v>
      </c>
    </row>
    <row r="139" s="2" customFormat="1" ht="16.5" customHeight="1">
      <c r="A139" s="35"/>
      <c r="B139" s="36"/>
      <c r="C139" s="218" t="s">
        <v>203</v>
      </c>
      <c r="D139" s="218" t="s">
        <v>148</v>
      </c>
      <c r="E139" s="219" t="s">
        <v>789</v>
      </c>
      <c r="F139" s="220" t="s">
        <v>790</v>
      </c>
      <c r="G139" s="221" t="s">
        <v>151</v>
      </c>
      <c r="H139" s="222">
        <v>2</v>
      </c>
      <c r="I139" s="223"/>
      <c r="J139" s="224">
        <f>ROUND(I139*H139,2)</f>
        <v>0</v>
      </c>
      <c r="K139" s="220" t="s">
        <v>168</v>
      </c>
      <c r="L139" s="225"/>
      <c r="M139" s="226" t="s">
        <v>1</v>
      </c>
      <c r="N139" s="227" t="s">
        <v>42</v>
      </c>
      <c r="O139" s="88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0" t="s">
        <v>152</v>
      </c>
      <c r="AT139" s="230" t="s">
        <v>148</v>
      </c>
      <c r="AU139" s="230" t="s">
        <v>84</v>
      </c>
      <c r="AY139" s="14" t="s">
        <v>147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4" t="s">
        <v>84</v>
      </c>
      <c r="BK139" s="231">
        <f>ROUND(I139*H139,2)</f>
        <v>0</v>
      </c>
      <c r="BL139" s="14" t="s">
        <v>152</v>
      </c>
      <c r="BM139" s="230" t="s">
        <v>791</v>
      </c>
    </row>
    <row r="140" s="2" customFormat="1">
      <c r="A140" s="35"/>
      <c r="B140" s="36"/>
      <c r="C140" s="37"/>
      <c r="D140" s="232" t="s">
        <v>154</v>
      </c>
      <c r="E140" s="37"/>
      <c r="F140" s="233" t="s">
        <v>792</v>
      </c>
      <c r="G140" s="37"/>
      <c r="H140" s="37"/>
      <c r="I140" s="234"/>
      <c r="J140" s="37"/>
      <c r="K140" s="37"/>
      <c r="L140" s="41"/>
      <c r="M140" s="235"/>
      <c r="N140" s="236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154</v>
      </c>
      <c r="AU140" s="14" t="s">
        <v>84</v>
      </c>
    </row>
    <row r="141" s="2" customFormat="1" ht="24.15" customHeight="1">
      <c r="A141" s="35"/>
      <c r="B141" s="36"/>
      <c r="C141" s="218" t="s">
        <v>207</v>
      </c>
      <c r="D141" s="218" t="s">
        <v>148</v>
      </c>
      <c r="E141" s="219" t="s">
        <v>793</v>
      </c>
      <c r="F141" s="220" t="s">
        <v>794</v>
      </c>
      <c r="G141" s="221" t="s">
        <v>151</v>
      </c>
      <c r="H141" s="222">
        <v>1</v>
      </c>
      <c r="I141" s="223"/>
      <c r="J141" s="224">
        <f>ROUND(I141*H141,2)</f>
        <v>0</v>
      </c>
      <c r="K141" s="220" t="s">
        <v>168</v>
      </c>
      <c r="L141" s="225"/>
      <c r="M141" s="226" t="s">
        <v>1</v>
      </c>
      <c r="N141" s="227" t="s">
        <v>42</v>
      </c>
      <c r="O141" s="88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0" t="s">
        <v>152</v>
      </c>
      <c r="AT141" s="230" t="s">
        <v>148</v>
      </c>
      <c r="AU141" s="230" t="s">
        <v>84</v>
      </c>
      <c r="AY141" s="14" t="s">
        <v>147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4" t="s">
        <v>84</v>
      </c>
      <c r="BK141" s="231">
        <f>ROUND(I141*H141,2)</f>
        <v>0</v>
      </c>
      <c r="BL141" s="14" t="s">
        <v>152</v>
      </c>
      <c r="BM141" s="230" t="s">
        <v>795</v>
      </c>
    </row>
    <row r="142" s="2" customFormat="1" ht="24.15" customHeight="1">
      <c r="A142" s="35"/>
      <c r="B142" s="36"/>
      <c r="C142" s="218" t="s">
        <v>8</v>
      </c>
      <c r="D142" s="218" t="s">
        <v>148</v>
      </c>
      <c r="E142" s="219" t="s">
        <v>796</v>
      </c>
      <c r="F142" s="220" t="s">
        <v>797</v>
      </c>
      <c r="G142" s="221" t="s">
        <v>151</v>
      </c>
      <c r="H142" s="222">
        <v>6</v>
      </c>
      <c r="I142" s="223"/>
      <c r="J142" s="224">
        <f>ROUND(I142*H142,2)</f>
        <v>0</v>
      </c>
      <c r="K142" s="220" t="s">
        <v>168</v>
      </c>
      <c r="L142" s="225"/>
      <c r="M142" s="226" t="s">
        <v>1</v>
      </c>
      <c r="N142" s="227" t="s">
        <v>42</v>
      </c>
      <c r="O142" s="88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0" t="s">
        <v>152</v>
      </c>
      <c r="AT142" s="230" t="s">
        <v>148</v>
      </c>
      <c r="AU142" s="230" t="s">
        <v>84</v>
      </c>
      <c r="AY142" s="14" t="s">
        <v>147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4" t="s">
        <v>84</v>
      </c>
      <c r="BK142" s="231">
        <f>ROUND(I142*H142,2)</f>
        <v>0</v>
      </c>
      <c r="BL142" s="14" t="s">
        <v>152</v>
      </c>
      <c r="BM142" s="230" t="s">
        <v>798</v>
      </c>
    </row>
    <row r="143" s="2" customFormat="1" ht="24.15" customHeight="1">
      <c r="A143" s="35"/>
      <c r="B143" s="36"/>
      <c r="C143" s="218" t="s">
        <v>214</v>
      </c>
      <c r="D143" s="218" t="s">
        <v>148</v>
      </c>
      <c r="E143" s="219" t="s">
        <v>799</v>
      </c>
      <c r="F143" s="220" t="s">
        <v>800</v>
      </c>
      <c r="G143" s="221" t="s">
        <v>151</v>
      </c>
      <c r="H143" s="222">
        <v>3</v>
      </c>
      <c r="I143" s="223"/>
      <c r="J143" s="224">
        <f>ROUND(I143*H143,2)</f>
        <v>0</v>
      </c>
      <c r="K143" s="220" t="s">
        <v>168</v>
      </c>
      <c r="L143" s="225"/>
      <c r="M143" s="226" t="s">
        <v>1</v>
      </c>
      <c r="N143" s="227" t="s">
        <v>42</v>
      </c>
      <c r="O143" s="88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0" t="s">
        <v>152</v>
      </c>
      <c r="AT143" s="230" t="s">
        <v>148</v>
      </c>
      <c r="AU143" s="230" t="s">
        <v>84</v>
      </c>
      <c r="AY143" s="14" t="s">
        <v>147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4" t="s">
        <v>84</v>
      </c>
      <c r="BK143" s="231">
        <f>ROUND(I143*H143,2)</f>
        <v>0</v>
      </c>
      <c r="BL143" s="14" t="s">
        <v>152</v>
      </c>
      <c r="BM143" s="230" t="s">
        <v>801</v>
      </c>
    </row>
    <row r="144" s="2" customFormat="1" ht="24.15" customHeight="1">
      <c r="A144" s="35"/>
      <c r="B144" s="36"/>
      <c r="C144" s="218" t="s">
        <v>219</v>
      </c>
      <c r="D144" s="218" t="s">
        <v>148</v>
      </c>
      <c r="E144" s="219" t="s">
        <v>802</v>
      </c>
      <c r="F144" s="220" t="s">
        <v>803</v>
      </c>
      <c r="G144" s="221" t="s">
        <v>151</v>
      </c>
      <c r="H144" s="222">
        <v>3</v>
      </c>
      <c r="I144" s="223"/>
      <c r="J144" s="224">
        <f>ROUND(I144*H144,2)</f>
        <v>0</v>
      </c>
      <c r="K144" s="220" t="s">
        <v>168</v>
      </c>
      <c r="L144" s="225"/>
      <c r="M144" s="226" t="s">
        <v>1</v>
      </c>
      <c r="N144" s="227" t="s">
        <v>42</v>
      </c>
      <c r="O144" s="88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0" t="s">
        <v>152</v>
      </c>
      <c r="AT144" s="230" t="s">
        <v>148</v>
      </c>
      <c r="AU144" s="230" t="s">
        <v>84</v>
      </c>
      <c r="AY144" s="14" t="s">
        <v>147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4" t="s">
        <v>84</v>
      </c>
      <c r="BK144" s="231">
        <f>ROUND(I144*H144,2)</f>
        <v>0</v>
      </c>
      <c r="BL144" s="14" t="s">
        <v>152</v>
      </c>
      <c r="BM144" s="230" t="s">
        <v>804</v>
      </c>
    </row>
    <row r="145" s="2" customFormat="1" ht="24.15" customHeight="1">
      <c r="A145" s="35"/>
      <c r="B145" s="36"/>
      <c r="C145" s="218" t="s">
        <v>223</v>
      </c>
      <c r="D145" s="218" t="s">
        <v>148</v>
      </c>
      <c r="E145" s="219" t="s">
        <v>805</v>
      </c>
      <c r="F145" s="220" t="s">
        <v>806</v>
      </c>
      <c r="G145" s="221" t="s">
        <v>151</v>
      </c>
      <c r="H145" s="222">
        <v>3</v>
      </c>
      <c r="I145" s="223"/>
      <c r="J145" s="224">
        <f>ROUND(I145*H145,2)</f>
        <v>0</v>
      </c>
      <c r="K145" s="220" t="s">
        <v>168</v>
      </c>
      <c r="L145" s="225"/>
      <c r="M145" s="226" t="s">
        <v>1</v>
      </c>
      <c r="N145" s="227" t="s">
        <v>42</v>
      </c>
      <c r="O145" s="88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0" t="s">
        <v>152</v>
      </c>
      <c r="AT145" s="230" t="s">
        <v>148</v>
      </c>
      <c r="AU145" s="230" t="s">
        <v>84</v>
      </c>
      <c r="AY145" s="14" t="s">
        <v>147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4" t="s">
        <v>84</v>
      </c>
      <c r="BK145" s="231">
        <f>ROUND(I145*H145,2)</f>
        <v>0</v>
      </c>
      <c r="BL145" s="14" t="s">
        <v>152</v>
      </c>
      <c r="BM145" s="230" t="s">
        <v>807</v>
      </c>
    </row>
    <row r="146" s="2" customFormat="1" ht="37.8" customHeight="1">
      <c r="A146" s="35"/>
      <c r="B146" s="36"/>
      <c r="C146" s="218" t="s">
        <v>228</v>
      </c>
      <c r="D146" s="218" t="s">
        <v>148</v>
      </c>
      <c r="E146" s="219" t="s">
        <v>808</v>
      </c>
      <c r="F146" s="220" t="s">
        <v>809</v>
      </c>
      <c r="G146" s="221" t="s">
        <v>151</v>
      </c>
      <c r="H146" s="222">
        <v>6</v>
      </c>
      <c r="I146" s="223"/>
      <c r="J146" s="224">
        <f>ROUND(I146*H146,2)</f>
        <v>0</v>
      </c>
      <c r="K146" s="220" t="s">
        <v>168</v>
      </c>
      <c r="L146" s="225"/>
      <c r="M146" s="226" t="s">
        <v>1</v>
      </c>
      <c r="N146" s="227" t="s">
        <v>42</v>
      </c>
      <c r="O146" s="88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0" t="s">
        <v>152</v>
      </c>
      <c r="AT146" s="230" t="s">
        <v>148</v>
      </c>
      <c r="AU146" s="230" t="s">
        <v>84</v>
      </c>
      <c r="AY146" s="14" t="s">
        <v>147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4" t="s">
        <v>84</v>
      </c>
      <c r="BK146" s="231">
        <f>ROUND(I146*H146,2)</f>
        <v>0</v>
      </c>
      <c r="BL146" s="14" t="s">
        <v>152</v>
      </c>
      <c r="BM146" s="230" t="s">
        <v>810</v>
      </c>
    </row>
    <row r="147" s="2" customFormat="1" ht="24.15" customHeight="1">
      <c r="A147" s="35"/>
      <c r="B147" s="36"/>
      <c r="C147" s="218" t="s">
        <v>233</v>
      </c>
      <c r="D147" s="218" t="s">
        <v>148</v>
      </c>
      <c r="E147" s="219" t="s">
        <v>811</v>
      </c>
      <c r="F147" s="220" t="s">
        <v>812</v>
      </c>
      <c r="G147" s="221" t="s">
        <v>151</v>
      </c>
      <c r="H147" s="222">
        <v>1</v>
      </c>
      <c r="I147" s="223"/>
      <c r="J147" s="224">
        <f>ROUND(I147*H147,2)</f>
        <v>0</v>
      </c>
      <c r="K147" s="220" t="s">
        <v>168</v>
      </c>
      <c r="L147" s="225"/>
      <c r="M147" s="226" t="s">
        <v>1</v>
      </c>
      <c r="N147" s="227" t="s">
        <v>42</v>
      </c>
      <c r="O147" s="88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0" t="s">
        <v>152</v>
      </c>
      <c r="AT147" s="230" t="s">
        <v>148</v>
      </c>
      <c r="AU147" s="230" t="s">
        <v>84</v>
      </c>
      <c r="AY147" s="14" t="s">
        <v>147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4" t="s">
        <v>84</v>
      </c>
      <c r="BK147" s="231">
        <f>ROUND(I147*H147,2)</f>
        <v>0</v>
      </c>
      <c r="BL147" s="14" t="s">
        <v>152</v>
      </c>
      <c r="BM147" s="230" t="s">
        <v>813</v>
      </c>
    </row>
    <row r="148" s="2" customFormat="1" ht="24.15" customHeight="1">
      <c r="A148" s="35"/>
      <c r="B148" s="36"/>
      <c r="C148" s="218" t="s">
        <v>7</v>
      </c>
      <c r="D148" s="218" t="s">
        <v>148</v>
      </c>
      <c r="E148" s="219" t="s">
        <v>814</v>
      </c>
      <c r="F148" s="220" t="s">
        <v>815</v>
      </c>
      <c r="G148" s="221" t="s">
        <v>151</v>
      </c>
      <c r="H148" s="222">
        <v>2</v>
      </c>
      <c r="I148" s="223"/>
      <c r="J148" s="224">
        <f>ROUND(I148*H148,2)</f>
        <v>0</v>
      </c>
      <c r="K148" s="220" t="s">
        <v>168</v>
      </c>
      <c r="L148" s="225"/>
      <c r="M148" s="226" t="s">
        <v>1</v>
      </c>
      <c r="N148" s="227" t="s">
        <v>42</v>
      </c>
      <c r="O148" s="88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0" t="s">
        <v>152</v>
      </c>
      <c r="AT148" s="230" t="s">
        <v>148</v>
      </c>
      <c r="AU148" s="230" t="s">
        <v>84</v>
      </c>
      <c r="AY148" s="14" t="s">
        <v>147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4" t="s">
        <v>84</v>
      </c>
      <c r="BK148" s="231">
        <f>ROUND(I148*H148,2)</f>
        <v>0</v>
      </c>
      <c r="BL148" s="14" t="s">
        <v>152</v>
      </c>
      <c r="BM148" s="230" t="s">
        <v>816</v>
      </c>
    </row>
    <row r="149" s="2" customFormat="1" ht="24.15" customHeight="1">
      <c r="A149" s="35"/>
      <c r="B149" s="36"/>
      <c r="C149" s="218" t="s">
        <v>242</v>
      </c>
      <c r="D149" s="218" t="s">
        <v>148</v>
      </c>
      <c r="E149" s="219" t="s">
        <v>817</v>
      </c>
      <c r="F149" s="220" t="s">
        <v>818</v>
      </c>
      <c r="G149" s="221" t="s">
        <v>151</v>
      </c>
      <c r="H149" s="222">
        <v>1</v>
      </c>
      <c r="I149" s="223"/>
      <c r="J149" s="224">
        <f>ROUND(I149*H149,2)</f>
        <v>0</v>
      </c>
      <c r="K149" s="220" t="s">
        <v>168</v>
      </c>
      <c r="L149" s="225"/>
      <c r="M149" s="226" t="s">
        <v>1</v>
      </c>
      <c r="N149" s="227" t="s">
        <v>42</v>
      </c>
      <c r="O149" s="88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0" t="s">
        <v>86</v>
      </c>
      <c r="AT149" s="230" t="s">
        <v>148</v>
      </c>
      <c r="AU149" s="230" t="s">
        <v>84</v>
      </c>
      <c r="AY149" s="14" t="s">
        <v>147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4" t="s">
        <v>84</v>
      </c>
      <c r="BK149" s="231">
        <f>ROUND(I149*H149,2)</f>
        <v>0</v>
      </c>
      <c r="BL149" s="14" t="s">
        <v>84</v>
      </c>
      <c r="BM149" s="230" t="s">
        <v>819</v>
      </c>
    </row>
    <row r="150" s="2" customFormat="1" ht="24.15" customHeight="1">
      <c r="A150" s="35"/>
      <c r="B150" s="36"/>
      <c r="C150" s="218" t="s">
        <v>247</v>
      </c>
      <c r="D150" s="218" t="s">
        <v>148</v>
      </c>
      <c r="E150" s="219" t="s">
        <v>820</v>
      </c>
      <c r="F150" s="220" t="s">
        <v>821</v>
      </c>
      <c r="G150" s="221" t="s">
        <v>151</v>
      </c>
      <c r="H150" s="222">
        <v>1</v>
      </c>
      <c r="I150" s="223"/>
      <c r="J150" s="224">
        <f>ROUND(I150*H150,2)</f>
        <v>0</v>
      </c>
      <c r="K150" s="220" t="s">
        <v>168</v>
      </c>
      <c r="L150" s="225"/>
      <c r="M150" s="258" t="s">
        <v>1</v>
      </c>
      <c r="N150" s="259" t="s">
        <v>42</v>
      </c>
      <c r="O150" s="248"/>
      <c r="P150" s="249">
        <f>O150*H150</f>
        <v>0</v>
      </c>
      <c r="Q150" s="249">
        <v>0</v>
      </c>
      <c r="R150" s="249">
        <f>Q150*H150</f>
        <v>0</v>
      </c>
      <c r="S150" s="249">
        <v>0</v>
      </c>
      <c r="T150" s="250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0" t="s">
        <v>86</v>
      </c>
      <c r="AT150" s="230" t="s">
        <v>148</v>
      </c>
      <c r="AU150" s="230" t="s">
        <v>84</v>
      </c>
      <c r="AY150" s="14" t="s">
        <v>147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4" t="s">
        <v>84</v>
      </c>
      <c r="BK150" s="231">
        <f>ROUND(I150*H150,2)</f>
        <v>0</v>
      </c>
      <c r="BL150" s="14" t="s">
        <v>84</v>
      </c>
      <c r="BM150" s="230" t="s">
        <v>822</v>
      </c>
    </row>
    <row r="151" s="2" customFormat="1" ht="6.96" customHeight="1">
      <c r="A151" s="35"/>
      <c r="B151" s="63"/>
      <c r="C151" s="64"/>
      <c r="D151" s="64"/>
      <c r="E151" s="64"/>
      <c r="F151" s="64"/>
      <c r="G151" s="64"/>
      <c r="H151" s="64"/>
      <c r="I151" s="64"/>
      <c r="J151" s="64"/>
      <c r="K151" s="64"/>
      <c r="L151" s="41"/>
      <c r="M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</row>
  </sheetData>
  <sheetProtection sheet="1" autoFilter="0" formatColumns="0" formatRows="0" objects="1" scenarios="1" spinCount="100000" saltValue="pzOZSrfYH2uKZMf4adRw6j7VlhZjO3CBZSjO4q3vjMjRlI7Lt2OuU5GjyiybnJia5laY8GVp/uFOQZbuXhU7kg==" hashValue="EyuO8UCTh7N4niQQHJ8DDaPvfXBpqq6y2xeTBjUlVNkm1HucV4zm59qfz9l0oJPTIGhlxl7TF93KbnN9S06F0w==" algorithmName="SHA-512" password="CC35"/>
  <autoFilter ref="C124:K150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110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86</v>
      </c>
    </row>
    <row r="4" hidden="1" s="1" customFormat="1" ht="24.96" customHeight="1">
      <c r="B4" s="17"/>
      <c r="D4" s="146" t="s">
        <v>117</v>
      </c>
      <c r="L4" s="17"/>
      <c r="M4" s="147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8" t="s">
        <v>16</v>
      </c>
      <c r="L6" s="17"/>
    </row>
    <row r="7" hidden="1" s="1" customFormat="1" ht="26.25" customHeight="1">
      <c r="B7" s="17"/>
      <c r="E7" s="149" t="str">
        <f>'Rekapitulace stavby'!K6</f>
        <v>Oprava PZS přejezdu P2611 a P10359 km 26,817 a 0,370 trati Benešov n.Pl. – Rumburk</v>
      </c>
      <c r="F7" s="148"/>
      <c r="G7" s="148"/>
      <c r="H7" s="148"/>
      <c r="L7" s="17"/>
    </row>
    <row r="8" hidden="1">
      <c r="B8" s="17"/>
      <c r="D8" s="148" t="s">
        <v>118</v>
      </c>
      <c r="L8" s="17"/>
    </row>
    <row r="9" hidden="1" s="1" customFormat="1" ht="16.5" customHeight="1">
      <c r="B9" s="17"/>
      <c r="E9" s="149" t="s">
        <v>119</v>
      </c>
      <c r="F9" s="1"/>
      <c r="G9" s="1"/>
      <c r="H9" s="1"/>
      <c r="L9" s="17"/>
    </row>
    <row r="10" hidden="1" s="1" customFormat="1" ht="12" customHeight="1">
      <c r="B10" s="17"/>
      <c r="D10" s="148" t="s">
        <v>120</v>
      </c>
      <c r="L10" s="17"/>
    </row>
    <row r="11" hidden="1" s="2" customFormat="1" ht="16.5" customHeight="1">
      <c r="A11" s="35"/>
      <c r="B11" s="41"/>
      <c r="C11" s="35"/>
      <c r="D11" s="35"/>
      <c r="E11" s="150" t="s">
        <v>121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48" t="s">
        <v>122</v>
      </c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6.5" customHeight="1">
      <c r="A13" s="35"/>
      <c r="B13" s="41"/>
      <c r="C13" s="35"/>
      <c r="D13" s="35"/>
      <c r="E13" s="151" t="s">
        <v>823</v>
      </c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2" customHeight="1">
      <c r="A15" s="35"/>
      <c r="B15" s="41"/>
      <c r="C15" s="35"/>
      <c r="D15" s="148" t="s">
        <v>18</v>
      </c>
      <c r="E15" s="35"/>
      <c r="F15" s="138" t="s">
        <v>1</v>
      </c>
      <c r="G15" s="35"/>
      <c r="H15" s="35"/>
      <c r="I15" s="148" t="s">
        <v>19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8" t="s">
        <v>20</v>
      </c>
      <c r="E16" s="35"/>
      <c r="F16" s="138" t="s">
        <v>33</v>
      </c>
      <c r="G16" s="35"/>
      <c r="H16" s="35"/>
      <c r="I16" s="148" t="s">
        <v>22</v>
      </c>
      <c r="J16" s="152" t="str">
        <f>'Rekapitulace stavby'!AN8</f>
        <v>11. 10. 2023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0.8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2" customHeight="1">
      <c r="A18" s="35"/>
      <c r="B18" s="41"/>
      <c r="C18" s="35"/>
      <c r="D18" s="148" t="s">
        <v>24</v>
      </c>
      <c r="E18" s="35"/>
      <c r="F18" s="35"/>
      <c r="G18" s="35"/>
      <c r="H18" s="35"/>
      <c r="I18" s="148" t="s">
        <v>25</v>
      </c>
      <c r="J18" s="138" t="str">
        <f>IF('Rekapitulace stavby'!AN10="","",'Rekapitulace stavby'!AN10)</f>
        <v>70994234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8" customHeight="1">
      <c r="A19" s="35"/>
      <c r="B19" s="41"/>
      <c r="C19" s="35"/>
      <c r="D19" s="35"/>
      <c r="E19" s="138" t="str">
        <f>IF('Rekapitulace stavby'!E11="","",'Rekapitulace stavby'!E11)</f>
        <v>Správa železnic, státni organizace</v>
      </c>
      <c r="F19" s="35"/>
      <c r="G19" s="35"/>
      <c r="H19" s="35"/>
      <c r="I19" s="148" t="s">
        <v>28</v>
      </c>
      <c r="J19" s="138" t="str">
        <f>IF('Rekapitulace stavby'!AN11="","",'Rekapitulace stavby'!AN11)</f>
        <v>CZ70994234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2" customHeight="1">
      <c r="A21" s="35"/>
      <c r="B21" s="41"/>
      <c r="C21" s="35"/>
      <c r="D21" s="148" t="s">
        <v>30</v>
      </c>
      <c r="E21" s="35"/>
      <c r="F21" s="35"/>
      <c r="G21" s="35"/>
      <c r="H21" s="35"/>
      <c r="I21" s="148" t="s">
        <v>25</v>
      </c>
      <c r="J21" s="30" t="str">
        <f>'Rekapitulace stavby'!AN13</f>
        <v>Vyplň údaj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8" customHeight="1">
      <c r="A22" s="35"/>
      <c r="B22" s="41"/>
      <c r="C22" s="35"/>
      <c r="D22" s="35"/>
      <c r="E22" s="30" t="str">
        <f>'Rekapitulace stavby'!E14</f>
        <v>Vyplň údaj</v>
      </c>
      <c r="F22" s="138"/>
      <c r="G22" s="138"/>
      <c r="H22" s="138"/>
      <c r="I22" s="148" t="s">
        <v>28</v>
      </c>
      <c r="J22" s="30" t="str">
        <f>'Rekapitulace stavby'!AN14</f>
        <v>Vyplň údaj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2" customHeight="1">
      <c r="A24" s="35"/>
      <c r="B24" s="41"/>
      <c r="C24" s="35"/>
      <c r="D24" s="148" t="s">
        <v>32</v>
      </c>
      <c r="E24" s="35"/>
      <c r="F24" s="35"/>
      <c r="G24" s="35"/>
      <c r="H24" s="35"/>
      <c r="I24" s="148" t="s">
        <v>25</v>
      </c>
      <c r="J24" s="138" t="str">
        <f>IF('Rekapitulace stavby'!AN16="","",'Rekapitulace stavby'!AN16)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8" customHeight="1">
      <c r="A25" s="35"/>
      <c r="B25" s="41"/>
      <c r="C25" s="35"/>
      <c r="D25" s="35"/>
      <c r="E25" s="138" t="str">
        <f>IF('Rekapitulace stavby'!E17="","",'Rekapitulace stavby'!E17)</f>
        <v xml:space="preserve"> </v>
      </c>
      <c r="F25" s="35"/>
      <c r="G25" s="35"/>
      <c r="H25" s="35"/>
      <c r="I25" s="148" t="s">
        <v>28</v>
      </c>
      <c r="J25" s="138" t="str">
        <f>IF('Rekapitulace stavby'!AN17="","",'Rekapitulace stavby'!AN17)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12" customHeight="1">
      <c r="A27" s="35"/>
      <c r="B27" s="41"/>
      <c r="C27" s="35"/>
      <c r="D27" s="148" t="s">
        <v>35</v>
      </c>
      <c r="E27" s="35"/>
      <c r="F27" s="35"/>
      <c r="G27" s="35"/>
      <c r="H27" s="35"/>
      <c r="I27" s="148" t="s">
        <v>25</v>
      </c>
      <c r="J27" s="138" t="str">
        <f>IF('Rekapitulace stavby'!AN19="","",'Rekapitulace stavby'!AN19)</f>
        <v/>
      </c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8" customHeight="1">
      <c r="A28" s="35"/>
      <c r="B28" s="41"/>
      <c r="C28" s="35"/>
      <c r="D28" s="35"/>
      <c r="E28" s="138" t="str">
        <f>IF('Rekapitulace stavby'!E20="","",'Rekapitulace stavby'!E20)</f>
        <v xml:space="preserve"> </v>
      </c>
      <c r="F28" s="35"/>
      <c r="G28" s="35"/>
      <c r="H28" s="35"/>
      <c r="I28" s="148" t="s">
        <v>28</v>
      </c>
      <c r="J28" s="138" t="str">
        <f>IF('Rekapitulace stavby'!AN20="","",'Rekapitulace stavby'!AN20)</f>
        <v/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35"/>
      <c r="E29" s="35"/>
      <c r="F29" s="35"/>
      <c r="G29" s="35"/>
      <c r="H29" s="35"/>
      <c r="I29" s="35"/>
      <c r="J29" s="35"/>
      <c r="K29" s="3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12" customHeight="1">
      <c r="A30" s="35"/>
      <c r="B30" s="41"/>
      <c r="C30" s="35"/>
      <c r="D30" s="148" t="s">
        <v>36</v>
      </c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8" customFormat="1" ht="16.5" customHeight="1">
      <c r="A31" s="153"/>
      <c r="B31" s="154"/>
      <c r="C31" s="153"/>
      <c r="D31" s="153"/>
      <c r="E31" s="155" t="s">
        <v>1</v>
      </c>
      <c r="F31" s="155"/>
      <c r="G31" s="155"/>
      <c r="H31" s="155"/>
      <c r="I31" s="153"/>
      <c r="J31" s="153"/>
      <c r="K31" s="153"/>
      <c r="L31" s="156"/>
      <c r="S31" s="153"/>
      <c r="T31" s="153"/>
      <c r="U31" s="153"/>
      <c r="V31" s="153"/>
      <c r="W31" s="153"/>
      <c r="X31" s="153"/>
      <c r="Y31" s="153"/>
      <c r="Z31" s="153"/>
      <c r="AA31" s="153"/>
      <c r="AB31" s="153"/>
      <c r="AC31" s="153"/>
      <c r="AD31" s="153"/>
      <c r="AE31" s="153"/>
    </row>
    <row r="32" hidden="1" s="2" customFormat="1" ht="6.96" customHeight="1">
      <c r="A32" s="35"/>
      <c r="B32" s="41"/>
      <c r="C32" s="35"/>
      <c r="D32" s="35"/>
      <c r="E32" s="35"/>
      <c r="F32" s="35"/>
      <c r="G32" s="35"/>
      <c r="H32" s="35"/>
      <c r="I32" s="35"/>
      <c r="J32" s="35"/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7"/>
      <c r="E33" s="157"/>
      <c r="F33" s="157"/>
      <c r="G33" s="157"/>
      <c r="H33" s="157"/>
      <c r="I33" s="157"/>
      <c r="J33" s="157"/>
      <c r="K33" s="157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25.44" customHeight="1">
      <c r="A34" s="35"/>
      <c r="B34" s="41"/>
      <c r="C34" s="35"/>
      <c r="D34" s="158" t="s">
        <v>37</v>
      </c>
      <c r="E34" s="35"/>
      <c r="F34" s="35"/>
      <c r="G34" s="35"/>
      <c r="H34" s="35"/>
      <c r="I34" s="35"/>
      <c r="J34" s="159">
        <f>ROUND(J125,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6.96" customHeight="1">
      <c r="A35" s="35"/>
      <c r="B35" s="41"/>
      <c r="C35" s="35"/>
      <c r="D35" s="157"/>
      <c r="E35" s="157"/>
      <c r="F35" s="157"/>
      <c r="G35" s="157"/>
      <c r="H35" s="157"/>
      <c r="I35" s="157"/>
      <c r="J35" s="157"/>
      <c r="K35" s="157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35"/>
      <c r="F36" s="160" t="s">
        <v>39</v>
      </c>
      <c r="G36" s="35"/>
      <c r="H36" s="35"/>
      <c r="I36" s="160" t="s">
        <v>38</v>
      </c>
      <c r="J36" s="160" t="s">
        <v>40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150" t="s">
        <v>41</v>
      </c>
      <c r="E37" s="148" t="s">
        <v>42</v>
      </c>
      <c r="F37" s="161">
        <f>ROUND((SUM(BE125:BE160)),  2)</f>
        <v>0</v>
      </c>
      <c r="G37" s="35"/>
      <c r="H37" s="35"/>
      <c r="I37" s="162">
        <v>0.20999999999999999</v>
      </c>
      <c r="J37" s="161">
        <f>ROUND(((SUM(BE125:BE160))*I37),  2)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8" t="s">
        <v>43</v>
      </c>
      <c r="F38" s="161">
        <f>ROUND((SUM(BF125:BF160)),  2)</f>
        <v>0</v>
      </c>
      <c r="G38" s="35"/>
      <c r="H38" s="35"/>
      <c r="I38" s="162">
        <v>0.14999999999999999</v>
      </c>
      <c r="J38" s="161">
        <f>ROUND(((SUM(BF125:BF160))*I38),  2)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ROUND((SUM(BG125:BG160)),  2)</f>
        <v>0</v>
      </c>
      <c r="G39" s="35"/>
      <c r="H39" s="35"/>
      <c r="I39" s="162">
        <v>0.20999999999999999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48" t="s">
        <v>45</v>
      </c>
      <c r="F40" s="161">
        <f>ROUND((SUM(BH125:BH160)),  2)</f>
        <v>0</v>
      </c>
      <c r="G40" s="35"/>
      <c r="H40" s="35"/>
      <c r="I40" s="162">
        <v>0.14999999999999999</v>
      </c>
      <c r="J40" s="161">
        <f>0</f>
        <v>0</v>
      </c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48" t="s">
        <v>46</v>
      </c>
      <c r="F41" s="161">
        <f>ROUND((SUM(BI125:BI160)),  2)</f>
        <v>0</v>
      </c>
      <c r="G41" s="35"/>
      <c r="H41" s="35"/>
      <c r="I41" s="162">
        <v>0</v>
      </c>
      <c r="J41" s="161">
        <f>0</f>
        <v>0</v>
      </c>
      <c r="K41" s="35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2" customFormat="1" ht="25.44" customHeight="1">
      <c r="A43" s="35"/>
      <c r="B43" s="41"/>
      <c r="C43" s="163"/>
      <c r="D43" s="164" t="s">
        <v>47</v>
      </c>
      <c r="E43" s="165"/>
      <c r="F43" s="165"/>
      <c r="G43" s="166" t="s">
        <v>48</v>
      </c>
      <c r="H43" s="167" t="s">
        <v>49</v>
      </c>
      <c r="I43" s="165"/>
      <c r="J43" s="168">
        <f>SUM(J34:J41)</f>
        <v>0</v>
      </c>
      <c r="K43" s="169"/>
      <c r="L43" s="60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hidden="1" s="2" customFormat="1" ht="14.4" customHeight="1">
      <c r="A44" s="35"/>
      <c r="B44" s="41"/>
      <c r="C44" s="35"/>
      <c r="D44" s="35"/>
      <c r="E44" s="35"/>
      <c r="F44" s="35"/>
      <c r="G44" s="35"/>
      <c r="H44" s="35"/>
      <c r="I44" s="35"/>
      <c r="J44" s="35"/>
      <c r="K44" s="35"/>
      <c r="L44" s="6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70" t="s">
        <v>50</v>
      </c>
      <c r="E50" s="171"/>
      <c r="F50" s="171"/>
      <c r="G50" s="170" t="s">
        <v>51</v>
      </c>
      <c r="H50" s="171"/>
      <c r="I50" s="171"/>
      <c r="J50" s="171"/>
      <c r="K50" s="17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2" t="s">
        <v>52</v>
      </c>
      <c r="E61" s="173"/>
      <c r="F61" s="174" t="s">
        <v>53</v>
      </c>
      <c r="G61" s="172" t="s">
        <v>52</v>
      </c>
      <c r="H61" s="173"/>
      <c r="I61" s="173"/>
      <c r="J61" s="175" t="s">
        <v>53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70" t="s">
        <v>54</v>
      </c>
      <c r="E65" s="176"/>
      <c r="F65" s="176"/>
      <c r="G65" s="170" t="s">
        <v>55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2" t="s">
        <v>52</v>
      </c>
      <c r="E76" s="173"/>
      <c r="F76" s="174" t="s">
        <v>53</v>
      </c>
      <c r="G76" s="172" t="s">
        <v>52</v>
      </c>
      <c r="H76" s="173"/>
      <c r="I76" s="173"/>
      <c r="J76" s="175" t="s">
        <v>53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125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81" t="str">
        <f>E7</f>
        <v>Oprava PZS přejezdu P2611 a P10359 km 26,817 a 0,370 trati Benešov n.Pl. – Rumburk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118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1" customFormat="1" ht="16.5" customHeight="1">
      <c r="B87" s="18"/>
      <c r="C87" s="19"/>
      <c r="D87" s="19"/>
      <c r="E87" s="181" t="s">
        <v>119</v>
      </c>
      <c r="F87" s="19"/>
      <c r="G87" s="19"/>
      <c r="H87" s="19"/>
      <c r="I87" s="19"/>
      <c r="J87" s="19"/>
      <c r="K87" s="19"/>
      <c r="L87" s="17"/>
    </row>
    <row r="88" hidden="1" s="1" customFormat="1" ht="12" customHeight="1">
      <c r="B88" s="18"/>
      <c r="C88" s="29" t="s">
        <v>120</v>
      </c>
      <c r="D88" s="19"/>
      <c r="E88" s="19"/>
      <c r="F88" s="19"/>
      <c r="G88" s="19"/>
      <c r="H88" s="19"/>
      <c r="I88" s="19"/>
      <c r="J88" s="19"/>
      <c r="K88" s="19"/>
      <c r="L88" s="17"/>
    </row>
    <row r="89" hidden="1" s="2" customFormat="1" ht="16.5" customHeight="1">
      <c r="A89" s="35"/>
      <c r="B89" s="36"/>
      <c r="C89" s="37"/>
      <c r="D89" s="37"/>
      <c r="E89" s="182" t="s">
        <v>121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12" customHeight="1">
      <c r="A90" s="35"/>
      <c r="B90" s="36"/>
      <c r="C90" s="29" t="s">
        <v>122</v>
      </c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6.5" customHeight="1">
      <c r="A91" s="35"/>
      <c r="B91" s="36"/>
      <c r="C91" s="37"/>
      <c r="D91" s="37"/>
      <c r="E91" s="73" t="str">
        <f>E13</f>
        <v>06 - Kabelizace</v>
      </c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2" customHeight="1">
      <c r="A93" s="35"/>
      <c r="B93" s="36"/>
      <c r="C93" s="29" t="s">
        <v>20</v>
      </c>
      <c r="D93" s="37"/>
      <c r="E93" s="37"/>
      <c r="F93" s="24" t="str">
        <f>F16</f>
        <v xml:space="preserve"> </v>
      </c>
      <c r="G93" s="37"/>
      <c r="H93" s="37"/>
      <c r="I93" s="29" t="s">
        <v>22</v>
      </c>
      <c r="J93" s="76" t="str">
        <f>IF(J16="","",J16)</f>
        <v>11. 10. 2023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6.96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5.15" customHeight="1">
      <c r="A95" s="35"/>
      <c r="B95" s="36"/>
      <c r="C95" s="29" t="s">
        <v>24</v>
      </c>
      <c r="D95" s="37"/>
      <c r="E95" s="37"/>
      <c r="F95" s="24" t="str">
        <f>E19</f>
        <v>Správa železnic, státni organizace</v>
      </c>
      <c r="G95" s="37"/>
      <c r="H95" s="37"/>
      <c r="I95" s="29" t="s">
        <v>32</v>
      </c>
      <c r="J95" s="33" t="str">
        <f>E25</f>
        <v xml:space="preserve"> </v>
      </c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15.15" customHeight="1">
      <c r="A96" s="35"/>
      <c r="B96" s="36"/>
      <c r="C96" s="29" t="s">
        <v>30</v>
      </c>
      <c r="D96" s="37"/>
      <c r="E96" s="37"/>
      <c r="F96" s="24" t="str">
        <f>IF(E22="","",E22)</f>
        <v>Vyplň údaj</v>
      </c>
      <c r="G96" s="37"/>
      <c r="H96" s="37"/>
      <c r="I96" s="29" t="s">
        <v>35</v>
      </c>
      <c r="J96" s="33" t="str">
        <f>E28</f>
        <v xml:space="preserve"> 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9.28" customHeight="1">
      <c r="A98" s="35"/>
      <c r="B98" s="36"/>
      <c r="C98" s="183" t="s">
        <v>126</v>
      </c>
      <c r="D98" s="184"/>
      <c r="E98" s="184"/>
      <c r="F98" s="184"/>
      <c r="G98" s="184"/>
      <c r="H98" s="184"/>
      <c r="I98" s="184"/>
      <c r="J98" s="185" t="s">
        <v>127</v>
      </c>
      <c r="K98" s="18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hidden="1" s="2" customFormat="1" ht="10.32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22.8" customHeight="1">
      <c r="A100" s="35"/>
      <c r="B100" s="36"/>
      <c r="C100" s="186" t="s">
        <v>128</v>
      </c>
      <c r="D100" s="37"/>
      <c r="E100" s="37"/>
      <c r="F100" s="37"/>
      <c r="G100" s="37"/>
      <c r="H100" s="37"/>
      <c r="I100" s="37"/>
      <c r="J100" s="107">
        <f>J125</f>
        <v>0</v>
      </c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4" t="s">
        <v>129</v>
      </c>
    </row>
    <row r="101" hidden="1" s="9" customFormat="1" ht="24.96" customHeight="1">
      <c r="A101" s="9"/>
      <c r="B101" s="187"/>
      <c r="C101" s="188"/>
      <c r="D101" s="189" t="s">
        <v>130</v>
      </c>
      <c r="E101" s="190"/>
      <c r="F101" s="190"/>
      <c r="G101" s="190"/>
      <c r="H101" s="190"/>
      <c r="I101" s="190"/>
      <c r="J101" s="191">
        <f>J141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hidden="1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hidden="1"/>
    <row r="105" hidden="1"/>
    <row r="106" hidden="1"/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131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6.25" customHeight="1">
      <c r="A111" s="35"/>
      <c r="B111" s="36"/>
      <c r="C111" s="37"/>
      <c r="D111" s="37"/>
      <c r="E111" s="181" t="str">
        <f>E7</f>
        <v>Oprava PZS přejezdu P2611 a P10359 km 26,817 a 0,370 trati Benešov n.Pl. – Rumburk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1" customFormat="1" ht="12" customHeight="1">
      <c r="B112" s="18"/>
      <c r="C112" s="29" t="s">
        <v>118</v>
      </c>
      <c r="D112" s="19"/>
      <c r="E112" s="19"/>
      <c r="F112" s="19"/>
      <c r="G112" s="19"/>
      <c r="H112" s="19"/>
      <c r="I112" s="19"/>
      <c r="J112" s="19"/>
      <c r="K112" s="19"/>
      <c r="L112" s="17"/>
    </row>
    <row r="113" s="1" customFormat="1" ht="16.5" customHeight="1">
      <c r="B113" s="18"/>
      <c r="C113" s="19"/>
      <c r="D113" s="19"/>
      <c r="E113" s="181" t="s">
        <v>119</v>
      </c>
      <c r="F113" s="19"/>
      <c r="G113" s="19"/>
      <c r="H113" s="19"/>
      <c r="I113" s="19"/>
      <c r="J113" s="19"/>
      <c r="K113" s="19"/>
      <c r="L113" s="17"/>
    </row>
    <row r="114" s="1" customFormat="1" ht="12" customHeight="1">
      <c r="B114" s="18"/>
      <c r="C114" s="29" t="s">
        <v>120</v>
      </c>
      <c r="D114" s="19"/>
      <c r="E114" s="19"/>
      <c r="F114" s="19"/>
      <c r="G114" s="19"/>
      <c r="H114" s="19"/>
      <c r="I114" s="19"/>
      <c r="J114" s="19"/>
      <c r="K114" s="19"/>
      <c r="L114" s="17"/>
    </row>
    <row r="115" s="2" customFormat="1" ht="16.5" customHeight="1">
      <c r="A115" s="35"/>
      <c r="B115" s="36"/>
      <c r="C115" s="37"/>
      <c r="D115" s="37"/>
      <c r="E115" s="182" t="s">
        <v>121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122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E13</f>
        <v>06 - Kabelizace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F16</f>
        <v xml:space="preserve"> </v>
      </c>
      <c r="G119" s="37"/>
      <c r="H119" s="37"/>
      <c r="I119" s="29" t="s">
        <v>22</v>
      </c>
      <c r="J119" s="76" t="str">
        <f>IF(J16="","",J16)</f>
        <v>11. 10. 2023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E19</f>
        <v>Správa železnic, státni organizace</v>
      </c>
      <c r="G121" s="37"/>
      <c r="H121" s="37"/>
      <c r="I121" s="29" t="s">
        <v>32</v>
      </c>
      <c r="J121" s="33" t="str">
        <f>E25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30</v>
      </c>
      <c r="D122" s="37"/>
      <c r="E122" s="37"/>
      <c r="F122" s="24" t="str">
        <f>IF(E22="","",E22)</f>
        <v>Vyplň údaj</v>
      </c>
      <c r="G122" s="37"/>
      <c r="H122" s="37"/>
      <c r="I122" s="29" t="s">
        <v>35</v>
      </c>
      <c r="J122" s="33" t="str">
        <f>E28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0" customFormat="1" ht="29.28" customHeight="1">
      <c r="A124" s="193"/>
      <c r="B124" s="194"/>
      <c r="C124" s="195" t="s">
        <v>132</v>
      </c>
      <c r="D124" s="196" t="s">
        <v>62</v>
      </c>
      <c r="E124" s="196" t="s">
        <v>58</v>
      </c>
      <c r="F124" s="196" t="s">
        <v>59</v>
      </c>
      <c r="G124" s="196" t="s">
        <v>133</v>
      </c>
      <c r="H124" s="196" t="s">
        <v>134</v>
      </c>
      <c r="I124" s="196" t="s">
        <v>135</v>
      </c>
      <c r="J124" s="196" t="s">
        <v>127</v>
      </c>
      <c r="K124" s="197" t="s">
        <v>136</v>
      </c>
      <c r="L124" s="198"/>
      <c r="M124" s="97" t="s">
        <v>1</v>
      </c>
      <c r="N124" s="98" t="s">
        <v>41</v>
      </c>
      <c r="O124" s="98" t="s">
        <v>137</v>
      </c>
      <c r="P124" s="98" t="s">
        <v>138</v>
      </c>
      <c r="Q124" s="98" t="s">
        <v>139</v>
      </c>
      <c r="R124" s="98" t="s">
        <v>140</v>
      </c>
      <c r="S124" s="98" t="s">
        <v>141</v>
      </c>
      <c r="T124" s="99" t="s">
        <v>142</v>
      </c>
      <c r="U124" s="193"/>
      <c r="V124" s="193"/>
      <c r="W124" s="193"/>
      <c r="X124" s="193"/>
      <c r="Y124" s="193"/>
      <c r="Z124" s="193"/>
      <c r="AA124" s="193"/>
      <c r="AB124" s="193"/>
      <c r="AC124" s="193"/>
      <c r="AD124" s="193"/>
      <c r="AE124" s="193"/>
    </row>
    <row r="125" s="2" customFormat="1" ht="22.8" customHeight="1">
      <c r="A125" s="35"/>
      <c r="B125" s="36"/>
      <c r="C125" s="104" t="s">
        <v>143</v>
      </c>
      <c r="D125" s="37"/>
      <c r="E125" s="37"/>
      <c r="F125" s="37"/>
      <c r="G125" s="37"/>
      <c r="H125" s="37"/>
      <c r="I125" s="37"/>
      <c r="J125" s="199">
        <f>BK125</f>
        <v>0</v>
      </c>
      <c r="K125" s="37"/>
      <c r="L125" s="41"/>
      <c r="M125" s="100"/>
      <c r="N125" s="200"/>
      <c r="O125" s="101"/>
      <c r="P125" s="201">
        <f>P126+SUM(P127:P141)</f>
        <v>0</v>
      </c>
      <c r="Q125" s="101"/>
      <c r="R125" s="201">
        <f>R126+SUM(R127:R141)</f>
        <v>0</v>
      </c>
      <c r="S125" s="101"/>
      <c r="T125" s="202">
        <f>T126+SUM(T127:T141)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76</v>
      </c>
      <c r="AU125" s="14" t="s">
        <v>129</v>
      </c>
      <c r="BK125" s="203">
        <f>BK126+SUM(BK127:BK141)</f>
        <v>0</v>
      </c>
    </row>
    <row r="126" s="2" customFormat="1" ht="37.8" customHeight="1">
      <c r="A126" s="35"/>
      <c r="B126" s="36"/>
      <c r="C126" s="218" t="s">
        <v>84</v>
      </c>
      <c r="D126" s="218" t="s">
        <v>148</v>
      </c>
      <c r="E126" s="219" t="s">
        <v>824</v>
      </c>
      <c r="F126" s="220" t="s">
        <v>825</v>
      </c>
      <c r="G126" s="221" t="s">
        <v>151</v>
      </c>
      <c r="H126" s="222">
        <v>21</v>
      </c>
      <c r="I126" s="223"/>
      <c r="J126" s="224">
        <f>ROUND(I126*H126,2)</f>
        <v>0</v>
      </c>
      <c r="K126" s="220" t="s">
        <v>826</v>
      </c>
      <c r="L126" s="225"/>
      <c r="M126" s="226" t="s">
        <v>1</v>
      </c>
      <c r="N126" s="227" t="s">
        <v>42</v>
      </c>
      <c r="O126" s="88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0" t="s">
        <v>152</v>
      </c>
      <c r="AT126" s="230" t="s">
        <v>148</v>
      </c>
      <c r="AU126" s="230" t="s">
        <v>77</v>
      </c>
      <c r="AY126" s="14" t="s">
        <v>147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4" t="s">
        <v>84</v>
      </c>
      <c r="BK126" s="231">
        <f>ROUND(I126*H126,2)</f>
        <v>0</v>
      </c>
      <c r="BL126" s="14" t="s">
        <v>152</v>
      </c>
      <c r="BM126" s="230" t="s">
        <v>827</v>
      </c>
    </row>
    <row r="127" s="2" customFormat="1" ht="49.05" customHeight="1">
      <c r="A127" s="35"/>
      <c r="B127" s="36"/>
      <c r="C127" s="218" t="s">
        <v>86</v>
      </c>
      <c r="D127" s="218" t="s">
        <v>148</v>
      </c>
      <c r="E127" s="219" t="s">
        <v>828</v>
      </c>
      <c r="F127" s="220" t="s">
        <v>829</v>
      </c>
      <c r="G127" s="221" t="s">
        <v>151</v>
      </c>
      <c r="H127" s="222">
        <v>11</v>
      </c>
      <c r="I127" s="223"/>
      <c r="J127" s="224">
        <f>ROUND(I127*H127,2)</f>
        <v>0</v>
      </c>
      <c r="K127" s="220" t="s">
        <v>168</v>
      </c>
      <c r="L127" s="225"/>
      <c r="M127" s="226" t="s">
        <v>1</v>
      </c>
      <c r="N127" s="227" t="s">
        <v>42</v>
      </c>
      <c r="O127" s="88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0" t="s">
        <v>152</v>
      </c>
      <c r="AT127" s="230" t="s">
        <v>148</v>
      </c>
      <c r="AU127" s="230" t="s">
        <v>77</v>
      </c>
      <c r="AY127" s="14" t="s">
        <v>147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4" t="s">
        <v>84</v>
      </c>
      <c r="BK127" s="231">
        <f>ROUND(I127*H127,2)</f>
        <v>0</v>
      </c>
      <c r="BL127" s="14" t="s">
        <v>152</v>
      </c>
      <c r="BM127" s="230" t="s">
        <v>830</v>
      </c>
    </row>
    <row r="128" s="2" customFormat="1" ht="33" customHeight="1">
      <c r="A128" s="35"/>
      <c r="B128" s="36"/>
      <c r="C128" s="218" t="s">
        <v>94</v>
      </c>
      <c r="D128" s="218" t="s">
        <v>148</v>
      </c>
      <c r="E128" s="219" t="s">
        <v>831</v>
      </c>
      <c r="F128" s="220" t="s">
        <v>832</v>
      </c>
      <c r="G128" s="221" t="s">
        <v>587</v>
      </c>
      <c r="H128" s="222">
        <v>230</v>
      </c>
      <c r="I128" s="223"/>
      <c r="J128" s="224">
        <f>ROUND(I128*H128,2)</f>
        <v>0</v>
      </c>
      <c r="K128" s="220" t="s">
        <v>168</v>
      </c>
      <c r="L128" s="225"/>
      <c r="M128" s="226" t="s">
        <v>1</v>
      </c>
      <c r="N128" s="227" t="s">
        <v>42</v>
      </c>
      <c r="O128" s="88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0" t="s">
        <v>152</v>
      </c>
      <c r="AT128" s="230" t="s">
        <v>148</v>
      </c>
      <c r="AU128" s="230" t="s">
        <v>77</v>
      </c>
      <c r="AY128" s="14" t="s">
        <v>147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4" t="s">
        <v>84</v>
      </c>
      <c r="BK128" s="231">
        <f>ROUND(I128*H128,2)</f>
        <v>0</v>
      </c>
      <c r="BL128" s="14" t="s">
        <v>152</v>
      </c>
      <c r="BM128" s="230" t="s">
        <v>833</v>
      </c>
    </row>
    <row r="129" s="2" customFormat="1" ht="33" customHeight="1">
      <c r="A129" s="35"/>
      <c r="B129" s="36"/>
      <c r="C129" s="218" t="s">
        <v>146</v>
      </c>
      <c r="D129" s="218" t="s">
        <v>148</v>
      </c>
      <c r="E129" s="219" t="s">
        <v>834</v>
      </c>
      <c r="F129" s="220" t="s">
        <v>835</v>
      </c>
      <c r="G129" s="221" t="s">
        <v>587</v>
      </c>
      <c r="H129" s="222">
        <v>200</v>
      </c>
      <c r="I129" s="223"/>
      <c r="J129" s="224">
        <f>ROUND(I129*H129,2)</f>
        <v>0</v>
      </c>
      <c r="K129" s="220" t="s">
        <v>168</v>
      </c>
      <c r="L129" s="225"/>
      <c r="M129" s="226" t="s">
        <v>1</v>
      </c>
      <c r="N129" s="227" t="s">
        <v>42</v>
      </c>
      <c r="O129" s="88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0" t="s">
        <v>152</v>
      </c>
      <c r="AT129" s="230" t="s">
        <v>148</v>
      </c>
      <c r="AU129" s="230" t="s">
        <v>77</v>
      </c>
      <c r="AY129" s="14" t="s">
        <v>147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4" t="s">
        <v>84</v>
      </c>
      <c r="BK129" s="231">
        <f>ROUND(I129*H129,2)</f>
        <v>0</v>
      </c>
      <c r="BL129" s="14" t="s">
        <v>152</v>
      </c>
      <c r="BM129" s="230" t="s">
        <v>836</v>
      </c>
    </row>
    <row r="130" s="2" customFormat="1" ht="33" customHeight="1">
      <c r="A130" s="35"/>
      <c r="B130" s="36"/>
      <c r="C130" s="218" t="s">
        <v>171</v>
      </c>
      <c r="D130" s="218" t="s">
        <v>148</v>
      </c>
      <c r="E130" s="219" t="s">
        <v>837</v>
      </c>
      <c r="F130" s="220" t="s">
        <v>838</v>
      </c>
      <c r="G130" s="221" t="s">
        <v>587</v>
      </c>
      <c r="H130" s="222">
        <v>70</v>
      </c>
      <c r="I130" s="223"/>
      <c r="J130" s="224">
        <f>ROUND(I130*H130,2)</f>
        <v>0</v>
      </c>
      <c r="K130" s="220" t="s">
        <v>168</v>
      </c>
      <c r="L130" s="225"/>
      <c r="M130" s="226" t="s">
        <v>1</v>
      </c>
      <c r="N130" s="227" t="s">
        <v>42</v>
      </c>
      <c r="O130" s="88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0" t="s">
        <v>152</v>
      </c>
      <c r="AT130" s="230" t="s">
        <v>148</v>
      </c>
      <c r="AU130" s="230" t="s">
        <v>77</v>
      </c>
      <c r="AY130" s="14" t="s">
        <v>147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4" t="s">
        <v>84</v>
      </c>
      <c r="BK130" s="231">
        <f>ROUND(I130*H130,2)</f>
        <v>0</v>
      </c>
      <c r="BL130" s="14" t="s">
        <v>152</v>
      </c>
      <c r="BM130" s="230" t="s">
        <v>839</v>
      </c>
    </row>
    <row r="131" s="2" customFormat="1" ht="33" customHeight="1">
      <c r="A131" s="35"/>
      <c r="B131" s="36"/>
      <c r="C131" s="218" t="s">
        <v>175</v>
      </c>
      <c r="D131" s="218" t="s">
        <v>148</v>
      </c>
      <c r="E131" s="219" t="s">
        <v>840</v>
      </c>
      <c r="F131" s="220" t="s">
        <v>841</v>
      </c>
      <c r="G131" s="221" t="s">
        <v>587</v>
      </c>
      <c r="H131" s="222">
        <v>290</v>
      </c>
      <c r="I131" s="223"/>
      <c r="J131" s="224">
        <f>ROUND(I131*H131,2)</f>
        <v>0</v>
      </c>
      <c r="K131" s="220" t="s">
        <v>168</v>
      </c>
      <c r="L131" s="225"/>
      <c r="M131" s="226" t="s">
        <v>1</v>
      </c>
      <c r="N131" s="227" t="s">
        <v>42</v>
      </c>
      <c r="O131" s="88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0" t="s">
        <v>152</v>
      </c>
      <c r="AT131" s="230" t="s">
        <v>148</v>
      </c>
      <c r="AU131" s="230" t="s">
        <v>77</v>
      </c>
      <c r="AY131" s="14" t="s">
        <v>147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4" t="s">
        <v>84</v>
      </c>
      <c r="BK131" s="231">
        <f>ROUND(I131*H131,2)</f>
        <v>0</v>
      </c>
      <c r="BL131" s="14" t="s">
        <v>152</v>
      </c>
      <c r="BM131" s="230" t="s">
        <v>842</v>
      </c>
    </row>
    <row r="132" s="2" customFormat="1" ht="33" customHeight="1">
      <c r="A132" s="35"/>
      <c r="B132" s="36"/>
      <c r="C132" s="218" t="s">
        <v>179</v>
      </c>
      <c r="D132" s="218" t="s">
        <v>148</v>
      </c>
      <c r="E132" s="219" t="s">
        <v>843</v>
      </c>
      <c r="F132" s="220" t="s">
        <v>844</v>
      </c>
      <c r="G132" s="221" t="s">
        <v>587</v>
      </c>
      <c r="H132" s="222">
        <v>360</v>
      </c>
      <c r="I132" s="223"/>
      <c r="J132" s="224">
        <f>ROUND(I132*H132,2)</f>
        <v>0</v>
      </c>
      <c r="K132" s="220" t="s">
        <v>168</v>
      </c>
      <c r="L132" s="225"/>
      <c r="M132" s="226" t="s">
        <v>1</v>
      </c>
      <c r="N132" s="227" t="s">
        <v>42</v>
      </c>
      <c r="O132" s="88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0" t="s">
        <v>152</v>
      </c>
      <c r="AT132" s="230" t="s">
        <v>148</v>
      </c>
      <c r="AU132" s="230" t="s">
        <v>77</v>
      </c>
      <c r="AY132" s="14" t="s">
        <v>147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4" t="s">
        <v>84</v>
      </c>
      <c r="BK132" s="231">
        <f>ROUND(I132*H132,2)</f>
        <v>0</v>
      </c>
      <c r="BL132" s="14" t="s">
        <v>152</v>
      </c>
      <c r="BM132" s="230" t="s">
        <v>845</v>
      </c>
    </row>
    <row r="133" s="2" customFormat="1" ht="33" customHeight="1">
      <c r="A133" s="35"/>
      <c r="B133" s="36"/>
      <c r="C133" s="218" t="s">
        <v>183</v>
      </c>
      <c r="D133" s="218" t="s">
        <v>148</v>
      </c>
      <c r="E133" s="219" t="s">
        <v>846</v>
      </c>
      <c r="F133" s="220" t="s">
        <v>847</v>
      </c>
      <c r="G133" s="221" t="s">
        <v>587</v>
      </c>
      <c r="H133" s="222">
        <v>100</v>
      </c>
      <c r="I133" s="223"/>
      <c r="J133" s="224">
        <f>ROUND(I133*H133,2)</f>
        <v>0</v>
      </c>
      <c r="K133" s="220" t="s">
        <v>168</v>
      </c>
      <c r="L133" s="225"/>
      <c r="M133" s="226" t="s">
        <v>1</v>
      </c>
      <c r="N133" s="227" t="s">
        <v>42</v>
      </c>
      <c r="O133" s="88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0" t="s">
        <v>152</v>
      </c>
      <c r="AT133" s="230" t="s">
        <v>148</v>
      </c>
      <c r="AU133" s="230" t="s">
        <v>77</v>
      </c>
      <c r="AY133" s="14" t="s">
        <v>147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4" t="s">
        <v>84</v>
      </c>
      <c r="BK133" s="231">
        <f>ROUND(I133*H133,2)</f>
        <v>0</v>
      </c>
      <c r="BL133" s="14" t="s">
        <v>152</v>
      </c>
      <c r="BM133" s="230" t="s">
        <v>848</v>
      </c>
    </row>
    <row r="134" s="2" customFormat="1" ht="37.8" customHeight="1">
      <c r="A134" s="35"/>
      <c r="B134" s="36"/>
      <c r="C134" s="218" t="s">
        <v>187</v>
      </c>
      <c r="D134" s="218" t="s">
        <v>148</v>
      </c>
      <c r="E134" s="219" t="s">
        <v>849</v>
      </c>
      <c r="F134" s="220" t="s">
        <v>850</v>
      </c>
      <c r="G134" s="221" t="s">
        <v>587</v>
      </c>
      <c r="H134" s="222">
        <v>2074</v>
      </c>
      <c r="I134" s="223"/>
      <c r="J134" s="224">
        <f>ROUND(I134*H134,2)</f>
        <v>0</v>
      </c>
      <c r="K134" s="220" t="s">
        <v>168</v>
      </c>
      <c r="L134" s="225"/>
      <c r="M134" s="226" t="s">
        <v>1</v>
      </c>
      <c r="N134" s="227" t="s">
        <v>42</v>
      </c>
      <c r="O134" s="88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0" t="s">
        <v>152</v>
      </c>
      <c r="AT134" s="230" t="s">
        <v>148</v>
      </c>
      <c r="AU134" s="230" t="s">
        <v>77</v>
      </c>
      <c r="AY134" s="14" t="s">
        <v>147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4" t="s">
        <v>84</v>
      </c>
      <c r="BK134" s="231">
        <f>ROUND(I134*H134,2)</f>
        <v>0</v>
      </c>
      <c r="BL134" s="14" t="s">
        <v>152</v>
      </c>
      <c r="BM134" s="230" t="s">
        <v>851</v>
      </c>
    </row>
    <row r="135" s="2" customFormat="1" ht="24.15" customHeight="1">
      <c r="A135" s="35"/>
      <c r="B135" s="36"/>
      <c r="C135" s="218" t="s">
        <v>191</v>
      </c>
      <c r="D135" s="218" t="s">
        <v>148</v>
      </c>
      <c r="E135" s="219" t="s">
        <v>852</v>
      </c>
      <c r="F135" s="220" t="s">
        <v>853</v>
      </c>
      <c r="G135" s="221" t="s">
        <v>151</v>
      </c>
      <c r="H135" s="222">
        <v>29</v>
      </c>
      <c r="I135" s="223"/>
      <c r="J135" s="224">
        <f>ROUND(I135*H135,2)</f>
        <v>0</v>
      </c>
      <c r="K135" s="220" t="s">
        <v>168</v>
      </c>
      <c r="L135" s="225"/>
      <c r="M135" s="226" t="s">
        <v>1</v>
      </c>
      <c r="N135" s="227" t="s">
        <v>42</v>
      </c>
      <c r="O135" s="88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0" t="s">
        <v>152</v>
      </c>
      <c r="AT135" s="230" t="s">
        <v>148</v>
      </c>
      <c r="AU135" s="230" t="s">
        <v>77</v>
      </c>
      <c r="AY135" s="14" t="s">
        <v>147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4" t="s">
        <v>84</v>
      </c>
      <c r="BK135" s="231">
        <f>ROUND(I135*H135,2)</f>
        <v>0</v>
      </c>
      <c r="BL135" s="14" t="s">
        <v>152</v>
      </c>
      <c r="BM135" s="230" t="s">
        <v>854</v>
      </c>
    </row>
    <row r="136" s="2" customFormat="1" ht="33" customHeight="1">
      <c r="A136" s="35"/>
      <c r="B136" s="36"/>
      <c r="C136" s="218" t="s">
        <v>195</v>
      </c>
      <c r="D136" s="218" t="s">
        <v>148</v>
      </c>
      <c r="E136" s="219" t="s">
        <v>855</v>
      </c>
      <c r="F136" s="220" t="s">
        <v>856</v>
      </c>
      <c r="G136" s="221" t="s">
        <v>587</v>
      </c>
      <c r="H136" s="222">
        <v>265</v>
      </c>
      <c r="I136" s="223"/>
      <c r="J136" s="224">
        <f>ROUND(I136*H136,2)</f>
        <v>0</v>
      </c>
      <c r="K136" s="220" t="s">
        <v>168</v>
      </c>
      <c r="L136" s="225"/>
      <c r="M136" s="226" t="s">
        <v>1</v>
      </c>
      <c r="N136" s="227" t="s">
        <v>42</v>
      </c>
      <c r="O136" s="88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0" t="s">
        <v>152</v>
      </c>
      <c r="AT136" s="230" t="s">
        <v>148</v>
      </c>
      <c r="AU136" s="230" t="s">
        <v>77</v>
      </c>
      <c r="AY136" s="14" t="s">
        <v>147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4" t="s">
        <v>84</v>
      </c>
      <c r="BK136" s="231">
        <f>ROUND(I136*H136,2)</f>
        <v>0</v>
      </c>
      <c r="BL136" s="14" t="s">
        <v>152</v>
      </c>
      <c r="BM136" s="230" t="s">
        <v>857</v>
      </c>
    </row>
    <row r="137" s="2" customFormat="1" ht="33" customHeight="1">
      <c r="A137" s="35"/>
      <c r="B137" s="36"/>
      <c r="C137" s="218" t="s">
        <v>199</v>
      </c>
      <c r="D137" s="218" t="s">
        <v>148</v>
      </c>
      <c r="E137" s="219" t="s">
        <v>858</v>
      </c>
      <c r="F137" s="220" t="s">
        <v>859</v>
      </c>
      <c r="G137" s="221" t="s">
        <v>587</v>
      </c>
      <c r="H137" s="222">
        <v>85</v>
      </c>
      <c r="I137" s="223"/>
      <c r="J137" s="224">
        <f>ROUND(I137*H137,2)</f>
        <v>0</v>
      </c>
      <c r="K137" s="220" t="s">
        <v>168</v>
      </c>
      <c r="L137" s="225"/>
      <c r="M137" s="226" t="s">
        <v>1</v>
      </c>
      <c r="N137" s="227" t="s">
        <v>42</v>
      </c>
      <c r="O137" s="88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0" t="s">
        <v>152</v>
      </c>
      <c r="AT137" s="230" t="s">
        <v>148</v>
      </c>
      <c r="AU137" s="230" t="s">
        <v>77</v>
      </c>
      <c r="AY137" s="14" t="s">
        <v>147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4" t="s">
        <v>84</v>
      </c>
      <c r="BK137" s="231">
        <f>ROUND(I137*H137,2)</f>
        <v>0</v>
      </c>
      <c r="BL137" s="14" t="s">
        <v>152</v>
      </c>
      <c r="BM137" s="230" t="s">
        <v>860</v>
      </c>
    </row>
    <row r="138" s="2" customFormat="1" ht="24.15" customHeight="1">
      <c r="A138" s="35"/>
      <c r="B138" s="36"/>
      <c r="C138" s="218" t="s">
        <v>203</v>
      </c>
      <c r="D138" s="218" t="s">
        <v>148</v>
      </c>
      <c r="E138" s="219" t="s">
        <v>861</v>
      </c>
      <c r="F138" s="220" t="s">
        <v>862</v>
      </c>
      <c r="G138" s="221" t="s">
        <v>587</v>
      </c>
      <c r="H138" s="222">
        <v>5</v>
      </c>
      <c r="I138" s="223"/>
      <c r="J138" s="224">
        <f>ROUND(I138*H138,2)</f>
        <v>0</v>
      </c>
      <c r="K138" s="220" t="s">
        <v>168</v>
      </c>
      <c r="L138" s="225"/>
      <c r="M138" s="226" t="s">
        <v>1</v>
      </c>
      <c r="N138" s="227" t="s">
        <v>42</v>
      </c>
      <c r="O138" s="88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0" t="s">
        <v>152</v>
      </c>
      <c r="AT138" s="230" t="s">
        <v>148</v>
      </c>
      <c r="AU138" s="230" t="s">
        <v>77</v>
      </c>
      <c r="AY138" s="14" t="s">
        <v>147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4" t="s">
        <v>84</v>
      </c>
      <c r="BK138" s="231">
        <f>ROUND(I138*H138,2)</f>
        <v>0</v>
      </c>
      <c r="BL138" s="14" t="s">
        <v>152</v>
      </c>
      <c r="BM138" s="230" t="s">
        <v>863</v>
      </c>
    </row>
    <row r="139" s="2" customFormat="1" ht="33" customHeight="1">
      <c r="A139" s="35"/>
      <c r="B139" s="36"/>
      <c r="C139" s="218" t="s">
        <v>207</v>
      </c>
      <c r="D139" s="218" t="s">
        <v>148</v>
      </c>
      <c r="E139" s="219" t="s">
        <v>864</v>
      </c>
      <c r="F139" s="220" t="s">
        <v>865</v>
      </c>
      <c r="G139" s="221" t="s">
        <v>587</v>
      </c>
      <c r="H139" s="222">
        <v>100</v>
      </c>
      <c r="I139" s="223"/>
      <c r="J139" s="224">
        <f>ROUND(I139*H139,2)</f>
        <v>0</v>
      </c>
      <c r="K139" s="220" t="s">
        <v>168</v>
      </c>
      <c r="L139" s="225"/>
      <c r="M139" s="226" t="s">
        <v>1</v>
      </c>
      <c r="N139" s="227" t="s">
        <v>42</v>
      </c>
      <c r="O139" s="88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0" t="s">
        <v>152</v>
      </c>
      <c r="AT139" s="230" t="s">
        <v>148</v>
      </c>
      <c r="AU139" s="230" t="s">
        <v>77</v>
      </c>
      <c r="AY139" s="14" t="s">
        <v>147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4" t="s">
        <v>84</v>
      </c>
      <c r="BK139" s="231">
        <f>ROUND(I139*H139,2)</f>
        <v>0</v>
      </c>
      <c r="BL139" s="14" t="s">
        <v>152</v>
      </c>
      <c r="BM139" s="230" t="s">
        <v>866</v>
      </c>
    </row>
    <row r="140" s="2" customFormat="1" ht="24.15" customHeight="1">
      <c r="A140" s="35"/>
      <c r="B140" s="36"/>
      <c r="C140" s="218" t="s">
        <v>8</v>
      </c>
      <c r="D140" s="218" t="s">
        <v>148</v>
      </c>
      <c r="E140" s="219" t="s">
        <v>867</v>
      </c>
      <c r="F140" s="220" t="s">
        <v>868</v>
      </c>
      <c r="G140" s="221" t="s">
        <v>587</v>
      </c>
      <c r="H140" s="222">
        <v>2925</v>
      </c>
      <c r="I140" s="223"/>
      <c r="J140" s="224">
        <f>ROUND(I140*H140,2)</f>
        <v>0</v>
      </c>
      <c r="K140" s="220" t="s">
        <v>168</v>
      </c>
      <c r="L140" s="225"/>
      <c r="M140" s="226" t="s">
        <v>1</v>
      </c>
      <c r="N140" s="227" t="s">
        <v>42</v>
      </c>
      <c r="O140" s="88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0" t="s">
        <v>152</v>
      </c>
      <c r="AT140" s="230" t="s">
        <v>148</v>
      </c>
      <c r="AU140" s="230" t="s">
        <v>77</v>
      </c>
      <c r="AY140" s="14" t="s">
        <v>147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4" t="s">
        <v>84</v>
      </c>
      <c r="BK140" s="231">
        <f>ROUND(I140*H140,2)</f>
        <v>0</v>
      </c>
      <c r="BL140" s="14" t="s">
        <v>152</v>
      </c>
      <c r="BM140" s="230" t="s">
        <v>869</v>
      </c>
    </row>
    <row r="141" s="11" customFormat="1" ht="25.92" customHeight="1">
      <c r="A141" s="11"/>
      <c r="B141" s="204"/>
      <c r="C141" s="205"/>
      <c r="D141" s="206" t="s">
        <v>76</v>
      </c>
      <c r="E141" s="207" t="s">
        <v>144</v>
      </c>
      <c r="F141" s="207" t="s">
        <v>145</v>
      </c>
      <c r="G141" s="205"/>
      <c r="H141" s="205"/>
      <c r="I141" s="208"/>
      <c r="J141" s="209">
        <f>BK141</f>
        <v>0</v>
      </c>
      <c r="K141" s="205"/>
      <c r="L141" s="210"/>
      <c r="M141" s="211"/>
      <c r="N141" s="212"/>
      <c r="O141" s="212"/>
      <c r="P141" s="213">
        <f>SUM(P142:P160)</f>
        <v>0</v>
      </c>
      <c r="Q141" s="212"/>
      <c r="R141" s="213">
        <f>SUM(R142:R160)</f>
        <v>0</v>
      </c>
      <c r="S141" s="212"/>
      <c r="T141" s="214">
        <f>SUM(T142:T160)</f>
        <v>0</v>
      </c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R141" s="215" t="s">
        <v>146</v>
      </c>
      <c r="AT141" s="216" t="s">
        <v>76</v>
      </c>
      <c r="AU141" s="216" t="s">
        <v>77</v>
      </c>
      <c r="AY141" s="215" t="s">
        <v>147</v>
      </c>
      <c r="BK141" s="217">
        <f>SUM(BK142:BK160)</f>
        <v>0</v>
      </c>
    </row>
    <row r="142" s="2" customFormat="1" ht="33" customHeight="1">
      <c r="A142" s="35"/>
      <c r="B142" s="36"/>
      <c r="C142" s="237" t="s">
        <v>214</v>
      </c>
      <c r="D142" s="237" t="s">
        <v>165</v>
      </c>
      <c r="E142" s="238" t="s">
        <v>870</v>
      </c>
      <c r="F142" s="239" t="s">
        <v>871</v>
      </c>
      <c r="G142" s="240" t="s">
        <v>587</v>
      </c>
      <c r="H142" s="241">
        <v>105</v>
      </c>
      <c r="I142" s="242"/>
      <c r="J142" s="243">
        <f>ROUND(I142*H142,2)</f>
        <v>0</v>
      </c>
      <c r="K142" s="239" t="s">
        <v>168</v>
      </c>
      <c r="L142" s="41"/>
      <c r="M142" s="244" t="s">
        <v>1</v>
      </c>
      <c r="N142" s="245" t="s">
        <v>42</v>
      </c>
      <c r="O142" s="88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0" t="s">
        <v>169</v>
      </c>
      <c r="AT142" s="230" t="s">
        <v>165</v>
      </c>
      <c r="AU142" s="230" t="s">
        <v>84</v>
      </c>
      <c r="AY142" s="14" t="s">
        <v>147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4" t="s">
        <v>84</v>
      </c>
      <c r="BK142" s="231">
        <f>ROUND(I142*H142,2)</f>
        <v>0</v>
      </c>
      <c r="BL142" s="14" t="s">
        <v>169</v>
      </c>
      <c r="BM142" s="230" t="s">
        <v>872</v>
      </c>
    </row>
    <row r="143" s="2" customFormat="1" ht="33" customHeight="1">
      <c r="A143" s="35"/>
      <c r="B143" s="36"/>
      <c r="C143" s="237" t="s">
        <v>219</v>
      </c>
      <c r="D143" s="237" t="s">
        <v>165</v>
      </c>
      <c r="E143" s="238" t="s">
        <v>873</v>
      </c>
      <c r="F143" s="239" t="s">
        <v>874</v>
      </c>
      <c r="G143" s="240" t="s">
        <v>587</v>
      </c>
      <c r="H143" s="241">
        <v>265</v>
      </c>
      <c r="I143" s="242"/>
      <c r="J143" s="243">
        <f>ROUND(I143*H143,2)</f>
        <v>0</v>
      </c>
      <c r="K143" s="239" t="s">
        <v>168</v>
      </c>
      <c r="L143" s="41"/>
      <c r="M143" s="244" t="s">
        <v>1</v>
      </c>
      <c r="N143" s="245" t="s">
        <v>42</v>
      </c>
      <c r="O143" s="88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0" t="s">
        <v>169</v>
      </c>
      <c r="AT143" s="230" t="s">
        <v>165</v>
      </c>
      <c r="AU143" s="230" t="s">
        <v>84</v>
      </c>
      <c r="AY143" s="14" t="s">
        <v>147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4" t="s">
        <v>84</v>
      </c>
      <c r="BK143" s="231">
        <f>ROUND(I143*H143,2)</f>
        <v>0</v>
      </c>
      <c r="BL143" s="14" t="s">
        <v>169</v>
      </c>
      <c r="BM143" s="230" t="s">
        <v>875</v>
      </c>
    </row>
    <row r="144" s="2" customFormat="1" ht="33" customHeight="1">
      <c r="A144" s="35"/>
      <c r="B144" s="36"/>
      <c r="C144" s="237" t="s">
        <v>223</v>
      </c>
      <c r="D144" s="237" t="s">
        <v>165</v>
      </c>
      <c r="E144" s="238" t="s">
        <v>876</v>
      </c>
      <c r="F144" s="239" t="s">
        <v>877</v>
      </c>
      <c r="G144" s="240" t="s">
        <v>587</v>
      </c>
      <c r="H144" s="241">
        <v>85</v>
      </c>
      <c r="I144" s="242"/>
      <c r="J144" s="243">
        <f>ROUND(I144*H144,2)</f>
        <v>0</v>
      </c>
      <c r="K144" s="239" t="s">
        <v>168</v>
      </c>
      <c r="L144" s="41"/>
      <c r="M144" s="244" t="s">
        <v>1</v>
      </c>
      <c r="N144" s="245" t="s">
        <v>42</v>
      </c>
      <c r="O144" s="88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0" t="s">
        <v>169</v>
      </c>
      <c r="AT144" s="230" t="s">
        <v>165</v>
      </c>
      <c r="AU144" s="230" t="s">
        <v>84</v>
      </c>
      <c r="AY144" s="14" t="s">
        <v>147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4" t="s">
        <v>84</v>
      </c>
      <c r="BK144" s="231">
        <f>ROUND(I144*H144,2)</f>
        <v>0</v>
      </c>
      <c r="BL144" s="14" t="s">
        <v>169</v>
      </c>
      <c r="BM144" s="230" t="s">
        <v>878</v>
      </c>
    </row>
    <row r="145" s="2" customFormat="1" ht="78" customHeight="1">
      <c r="A145" s="35"/>
      <c r="B145" s="36"/>
      <c r="C145" s="237" t="s">
        <v>228</v>
      </c>
      <c r="D145" s="237" t="s">
        <v>165</v>
      </c>
      <c r="E145" s="238" t="s">
        <v>879</v>
      </c>
      <c r="F145" s="239" t="s">
        <v>880</v>
      </c>
      <c r="G145" s="240" t="s">
        <v>151</v>
      </c>
      <c r="H145" s="241">
        <v>10</v>
      </c>
      <c r="I145" s="242"/>
      <c r="J145" s="243">
        <f>ROUND(I145*H145,2)</f>
        <v>0</v>
      </c>
      <c r="K145" s="239" t="s">
        <v>168</v>
      </c>
      <c r="L145" s="41"/>
      <c r="M145" s="244" t="s">
        <v>1</v>
      </c>
      <c r="N145" s="245" t="s">
        <v>42</v>
      </c>
      <c r="O145" s="88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0" t="s">
        <v>169</v>
      </c>
      <c r="AT145" s="230" t="s">
        <v>165</v>
      </c>
      <c r="AU145" s="230" t="s">
        <v>84</v>
      </c>
      <c r="AY145" s="14" t="s">
        <v>147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4" t="s">
        <v>84</v>
      </c>
      <c r="BK145" s="231">
        <f>ROUND(I145*H145,2)</f>
        <v>0</v>
      </c>
      <c r="BL145" s="14" t="s">
        <v>169</v>
      </c>
      <c r="BM145" s="230" t="s">
        <v>881</v>
      </c>
    </row>
    <row r="146" s="2" customFormat="1" ht="90" customHeight="1">
      <c r="A146" s="35"/>
      <c r="B146" s="36"/>
      <c r="C146" s="237" t="s">
        <v>233</v>
      </c>
      <c r="D146" s="237" t="s">
        <v>165</v>
      </c>
      <c r="E146" s="238" t="s">
        <v>882</v>
      </c>
      <c r="F146" s="239" t="s">
        <v>883</v>
      </c>
      <c r="G146" s="240" t="s">
        <v>587</v>
      </c>
      <c r="H146" s="241">
        <v>2925</v>
      </c>
      <c r="I146" s="242"/>
      <c r="J146" s="243">
        <f>ROUND(I146*H146,2)</f>
        <v>0</v>
      </c>
      <c r="K146" s="239" t="s">
        <v>295</v>
      </c>
      <c r="L146" s="41"/>
      <c r="M146" s="244" t="s">
        <v>1</v>
      </c>
      <c r="N146" s="245" t="s">
        <v>42</v>
      </c>
      <c r="O146" s="88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0" t="s">
        <v>169</v>
      </c>
      <c r="AT146" s="230" t="s">
        <v>165</v>
      </c>
      <c r="AU146" s="230" t="s">
        <v>84</v>
      </c>
      <c r="AY146" s="14" t="s">
        <v>147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4" t="s">
        <v>84</v>
      </c>
      <c r="BK146" s="231">
        <f>ROUND(I146*H146,2)</f>
        <v>0</v>
      </c>
      <c r="BL146" s="14" t="s">
        <v>169</v>
      </c>
      <c r="BM146" s="230" t="s">
        <v>884</v>
      </c>
    </row>
    <row r="147" s="2" customFormat="1" ht="111.75" customHeight="1">
      <c r="A147" s="35"/>
      <c r="B147" s="36"/>
      <c r="C147" s="237" t="s">
        <v>7</v>
      </c>
      <c r="D147" s="237" t="s">
        <v>165</v>
      </c>
      <c r="E147" s="238" t="s">
        <v>885</v>
      </c>
      <c r="F147" s="239" t="s">
        <v>886</v>
      </c>
      <c r="G147" s="240" t="s">
        <v>587</v>
      </c>
      <c r="H147" s="241">
        <v>750</v>
      </c>
      <c r="I147" s="242"/>
      <c r="J147" s="243">
        <f>ROUND(I147*H147,2)</f>
        <v>0</v>
      </c>
      <c r="K147" s="239" t="s">
        <v>168</v>
      </c>
      <c r="L147" s="41"/>
      <c r="M147" s="244" t="s">
        <v>1</v>
      </c>
      <c r="N147" s="245" t="s">
        <v>42</v>
      </c>
      <c r="O147" s="88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0" t="s">
        <v>169</v>
      </c>
      <c r="AT147" s="230" t="s">
        <v>165</v>
      </c>
      <c r="AU147" s="230" t="s">
        <v>84</v>
      </c>
      <c r="AY147" s="14" t="s">
        <v>147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4" t="s">
        <v>84</v>
      </c>
      <c r="BK147" s="231">
        <f>ROUND(I147*H147,2)</f>
        <v>0</v>
      </c>
      <c r="BL147" s="14" t="s">
        <v>169</v>
      </c>
      <c r="BM147" s="230" t="s">
        <v>887</v>
      </c>
    </row>
    <row r="148" s="2" customFormat="1" ht="111.75" customHeight="1">
      <c r="A148" s="35"/>
      <c r="B148" s="36"/>
      <c r="C148" s="237" t="s">
        <v>242</v>
      </c>
      <c r="D148" s="237" t="s">
        <v>165</v>
      </c>
      <c r="E148" s="238" t="s">
        <v>888</v>
      </c>
      <c r="F148" s="239" t="s">
        <v>889</v>
      </c>
      <c r="G148" s="240" t="s">
        <v>587</v>
      </c>
      <c r="H148" s="241">
        <v>270</v>
      </c>
      <c r="I148" s="242"/>
      <c r="J148" s="243">
        <f>ROUND(I148*H148,2)</f>
        <v>0</v>
      </c>
      <c r="K148" s="239" t="s">
        <v>168</v>
      </c>
      <c r="L148" s="41"/>
      <c r="M148" s="244" t="s">
        <v>1</v>
      </c>
      <c r="N148" s="245" t="s">
        <v>42</v>
      </c>
      <c r="O148" s="88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0" t="s">
        <v>169</v>
      </c>
      <c r="AT148" s="230" t="s">
        <v>165</v>
      </c>
      <c r="AU148" s="230" t="s">
        <v>84</v>
      </c>
      <c r="AY148" s="14" t="s">
        <v>147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4" t="s">
        <v>84</v>
      </c>
      <c r="BK148" s="231">
        <f>ROUND(I148*H148,2)</f>
        <v>0</v>
      </c>
      <c r="BL148" s="14" t="s">
        <v>169</v>
      </c>
      <c r="BM148" s="230" t="s">
        <v>890</v>
      </c>
    </row>
    <row r="149" s="2" customFormat="1" ht="111.75" customHeight="1">
      <c r="A149" s="35"/>
      <c r="B149" s="36"/>
      <c r="C149" s="237" t="s">
        <v>247</v>
      </c>
      <c r="D149" s="237" t="s">
        <v>165</v>
      </c>
      <c r="E149" s="238" t="s">
        <v>891</v>
      </c>
      <c r="F149" s="239" t="s">
        <v>892</v>
      </c>
      <c r="G149" s="240" t="s">
        <v>587</v>
      </c>
      <c r="H149" s="241">
        <v>230</v>
      </c>
      <c r="I149" s="242"/>
      <c r="J149" s="243">
        <f>ROUND(I149*H149,2)</f>
        <v>0</v>
      </c>
      <c r="K149" s="239" t="s">
        <v>168</v>
      </c>
      <c r="L149" s="41"/>
      <c r="M149" s="244" t="s">
        <v>1</v>
      </c>
      <c r="N149" s="245" t="s">
        <v>42</v>
      </c>
      <c r="O149" s="88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0" t="s">
        <v>169</v>
      </c>
      <c r="AT149" s="230" t="s">
        <v>165</v>
      </c>
      <c r="AU149" s="230" t="s">
        <v>84</v>
      </c>
      <c r="AY149" s="14" t="s">
        <v>147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4" t="s">
        <v>84</v>
      </c>
      <c r="BK149" s="231">
        <f>ROUND(I149*H149,2)</f>
        <v>0</v>
      </c>
      <c r="BL149" s="14" t="s">
        <v>169</v>
      </c>
      <c r="BM149" s="230" t="s">
        <v>893</v>
      </c>
    </row>
    <row r="150" s="2" customFormat="1" ht="16.5" customHeight="1">
      <c r="A150" s="35"/>
      <c r="B150" s="36"/>
      <c r="C150" s="237" t="s">
        <v>251</v>
      </c>
      <c r="D150" s="237" t="s">
        <v>165</v>
      </c>
      <c r="E150" s="238" t="s">
        <v>894</v>
      </c>
      <c r="F150" s="239" t="s">
        <v>895</v>
      </c>
      <c r="G150" s="240" t="s">
        <v>151</v>
      </c>
      <c r="H150" s="241">
        <v>9</v>
      </c>
      <c r="I150" s="242"/>
      <c r="J150" s="243">
        <f>ROUND(I150*H150,2)</f>
        <v>0</v>
      </c>
      <c r="K150" s="239" t="s">
        <v>168</v>
      </c>
      <c r="L150" s="41"/>
      <c r="M150" s="244" t="s">
        <v>1</v>
      </c>
      <c r="N150" s="245" t="s">
        <v>42</v>
      </c>
      <c r="O150" s="88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0" t="s">
        <v>169</v>
      </c>
      <c r="AT150" s="230" t="s">
        <v>165</v>
      </c>
      <c r="AU150" s="230" t="s">
        <v>84</v>
      </c>
      <c r="AY150" s="14" t="s">
        <v>147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4" t="s">
        <v>84</v>
      </c>
      <c r="BK150" s="231">
        <f>ROUND(I150*H150,2)</f>
        <v>0</v>
      </c>
      <c r="BL150" s="14" t="s">
        <v>169</v>
      </c>
      <c r="BM150" s="230" t="s">
        <v>896</v>
      </c>
    </row>
    <row r="151" s="2" customFormat="1" ht="78" customHeight="1">
      <c r="A151" s="35"/>
      <c r="B151" s="36"/>
      <c r="C151" s="237" t="s">
        <v>255</v>
      </c>
      <c r="D151" s="237" t="s">
        <v>165</v>
      </c>
      <c r="E151" s="238" t="s">
        <v>897</v>
      </c>
      <c r="F151" s="239" t="s">
        <v>898</v>
      </c>
      <c r="G151" s="240" t="s">
        <v>151</v>
      </c>
      <c r="H151" s="241">
        <v>2</v>
      </c>
      <c r="I151" s="242"/>
      <c r="J151" s="243">
        <f>ROUND(I151*H151,2)</f>
        <v>0</v>
      </c>
      <c r="K151" s="239" t="s">
        <v>168</v>
      </c>
      <c r="L151" s="41"/>
      <c r="M151" s="244" t="s">
        <v>1</v>
      </c>
      <c r="N151" s="245" t="s">
        <v>42</v>
      </c>
      <c r="O151" s="88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0" t="s">
        <v>169</v>
      </c>
      <c r="AT151" s="230" t="s">
        <v>165</v>
      </c>
      <c r="AU151" s="230" t="s">
        <v>84</v>
      </c>
      <c r="AY151" s="14" t="s">
        <v>147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4" t="s">
        <v>84</v>
      </c>
      <c r="BK151" s="231">
        <f>ROUND(I151*H151,2)</f>
        <v>0</v>
      </c>
      <c r="BL151" s="14" t="s">
        <v>169</v>
      </c>
      <c r="BM151" s="230" t="s">
        <v>899</v>
      </c>
    </row>
    <row r="152" s="2" customFormat="1" ht="90" customHeight="1">
      <c r="A152" s="35"/>
      <c r="B152" s="36"/>
      <c r="C152" s="237" t="s">
        <v>259</v>
      </c>
      <c r="D152" s="237" t="s">
        <v>165</v>
      </c>
      <c r="E152" s="238" t="s">
        <v>900</v>
      </c>
      <c r="F152" s="239" t="s">
        <v>901</v>
      </c>
      <c r="G152" s="240" t="s">
        <v>151</v>
      </c>
      <c r="H152" s="241">
        <v>16</v>
      </c>
      <c r="I152" s="242"/>
      <c r="J152" s="243">
        <f>ROUND(I152*H152,2)</f>
        <v>0</v>
      </c>
      <c r="K152" s="239" t="s">
        <v>1</v>
      </c>
      <c r="L152" s="41"/>
      <c r="M152" s="244" t="s">
        <v>1</v>
      </c>
      <c r="N152" s="245" t="s">
        <v>42</v>
      </c>
      <c r="O152" s="88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0" t="s">
        <v>169</v>
      </c>
      <c r="AT152" s="230" t="s">
        <v>165</v>
      </c>
      <c r="AU152" s="230" t="s">
        <v>84</v>
      </c>
      <c r="AY152" s="14" t="s">
        <v>147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4" t="s">
        <v>84</v>
      </c>
      <c r="BK152" s="231">
        <f>ROUND(I152*H152,2)</f>
        <v>0</v>
      </c>
      <c r="BL152" s="14" t="s">
        <v>169</v>
      </c>
      <c r="BM152" s="230" t="s">
        <v>902</v>
      </c>
    </row>
    <row r="153" s="2" customFormat="1" ht="90" customHeight="1">
      <c r="A153" s="35"/>
      <c r="B153" s="36"/>
      <c r="C153" s="237" t="s">
        <v>263</v>
      </c>
      <c r="D153" s="237" t="s">
        <v>165</v>
      </c>
      <c r="E153" s="238" t="s">
        <v>903</v>
      </c>
      <c r="F153" s="239" t="s">
        <v>904</v>
      </c>
      <c r="G153" s="240" t="s">
        <v>151</v>
      </c>
      <c r="H153" s="241">
        <v>4</v>
      </c>
      <c r="I153" s="242"/>
      <c r="J153" s="243">
        <f>ROUND(I153*H153,2)</f>
        <v>0</v>
      </c>
      <c r="K153" s="239" t="s">
        <v>168</v>
      </c>
      <c r="L153" s="41"/>
      <c r="M153" s="244" t="s">
        <v>1</v>
      </c>
      <c r="N153" s="245" t="s">
        <v>42</v>
      </c>
      <c r="O153" s="88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0" t="s">
        <v>169</v>
      </c>
      <c r="AT153" s="230" t="s">
        <v>165</v>
      </c>
      <c r="AU153" s="230" t="s">
        <v>84</v>
      </c>
      <c r="AY153" s="14" t="s">
        <v>147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4" t="s">
        <v>84</v>
      </c>
      <c r="BK153" s="231">
        <f>ROUND(I153*H153,2)</f>
        <v>0</v>
      </c>
      <c r="BL153" s="14" t="s">
        <v>169</v>
      </c>
      <c r="BM153" s="230" t="s">
        <v>905</v>
      </c>
    </row>
    <row r="154" s="2" customFormat="1" ht="90" customHeight="1">
      <c r="A154" s="35"/>
      <c r="B154" s="36"/>
      <c r="C154" s="237" t="s">
        <v>267</v>
      </c>
      <c r="D154" s="237" t="s">
        <v>165</v>
      </c>
      <c r="E154" s="238" t="s">
        <v>906</v>
      </c>
      <c r="F154" s="239" t="s">
        <v>907</v>
      </c>
      <c r="G154" s="240" t="s">
        <v>151</v>
      </c>
      <c r="H154" s="241">
        <v>6</v>
      </c>
      <c r="I154" s="242"/>
      <c r="J154" s="243">
        <f>ROUND(I154*H154,2)</f>
        <v>0</v>
      </c>
      <c r="K154" s="239" t="s">
        <v>168</v>
      </c>
      <c r="L154" s="41"/>
      <c r="M154" s="244" t="s">
        <v>1</v>
      </c>
      <c r="N154" s="245" t="s">
        <v>42</v>
      </c>
      <c r="O154" s="88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0" t="s">
        <v>169</v>
      </c>
      <c r="AT154" s="230" t="s">
        <v>165</v>
      </c>
      <c r="AU154" s="230" t="s">
        <v>84</v>
      </c>
      <c r="AY154" s="14" t="s">
        <v>147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4" t="s">
        <v>84</v>
      </c>
      <c r="BK154" s="231">
        <f>ROUND(I154*H154,2)</f>
        <v>0</v>
      </c>
      <c r="BL154" s="14" t="s">
        <v>169</v>
      </c>
      <c r="BM154" s="230" t="s">
        <v>908</v>
      </c>
    </row>
    <row r="155" s="2" customFormat="1" ht="90" customHeight="1">
      <c r="A155" s="35"/>
      <c r="B155" s="36"/>
      <c r="C155" s="237" t="s">
        <v>271</v>
      </c>
      <c r="D155" s="237" t="s">
        <v>165</v>
      </c>
      <c r="E155" s="238" t="s">
        <v>909</v>
      </c>
      <c r="F155" s="239" t="s">
        <v>910</v>
      </c>
      <c r="G155" s="240" t="s">
        <v>151</v>
      </c>
      <c r="H155" s="241">
        <v>8</v>
      </c>
      <c r="I155" s="242"/>
      <c r="J155" s="243">
        <f>ROUND(I155*H155,2)</f>
        <v>0</v>
      </c>
      <c r="K155" s="239" t="s">
        <v>168</v>
      </c>
      <c r="L155" s="41"/>
      <c r="M155" s="244" t="s">
        <v>1</v>
      </c>
      <c r="N155" s="245" t="s">
        <v>42</v>
      </c>
      <c r="O155" s="88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0" t="s">
        <v>169</v>
      </c>
      <c r="AT155" s="230" t="s">
        <v>165</v>
      </c>
      <c r="AU155" s="230" t="s">
        <v>84</v>
      </c>
      <c r="AY155" s="14" t="s">
        <v>147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4" t="s">
        <v>84</v>
      </c>
      <c r="BK155" s="231">
        <f>ROUND(I155*H155,2)</f>
        <v>0</v>
      </c>
      <c r="BL155" s="14" t="s">
        <v>169</v>
      </c>
      <c r="BM155" s="230" t="s">
        <v>911</v>
      </c>
    </row>
    <row r="156" s="2" customFormat="1" ht="90" customHeight="1">
      <c r="A156" s="35"/>
      <c r="B156" s="36"/>
      <c r="C156" s="237" t="s">
        <v>275</v>
      </c>
      <c r="D156" s="237" t="s">
        <v>165</v>
      </c>
      <c r="E156" s="238" t="s">
        <v>912</v>
      </c>
      <c r="F156" s="239" t="s">
        <v>913</v>
      </c>
      <c r="G156" s="240" t="s">
        <v>151</v>
      </c>
      <c r="H156" s="241">
        <v>4</v>
      </c>
      <c r="I156" s="242"/>
      <c r="J156" s="243">
        <f>ROUND(I156*H156,2)</f>
        <v>0</v>
      </c>
      <c r="K156" s="239" t="s">
        <v>168</v>
      </c>
      <c r="L156" s="41"/>
      <c r="M156" s="244" t="s">
        <v>1</v>
      </c>
      <c r="N156" s="245" t="s">
        <v>42</v>
      </c>
      <c r="O156" s="88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0" t="s">
        <v>169</v>
      </c>
      <c r="AT156" s="230" t="s">
        <v>165</v>
      </c>
      <c r="AU156" s="230" t="s">
        <v>84</v>
      </c>
      <c r="AY156" s="14" t="s">
        <v>147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4" t="s">
        <v>84</v>
      </c>
      <c r="BK156" s="231">
        <f>ROUND(I156*H156,2)</f>
        <v>0</v>
      </c>
      <c r="BL156" s="14" t="s">
        <v>169</v>
      </c>
      <c r="BM156" s="230" t="s">
        <v>914</v>
      </c>
    </row>
    <row r="157" s="2" customFormat="1" ht="90" customHeight="1">
      <c r="A157" s="35"/>
      <c r="B157" s="36"/>
      <c r="C157" s="237" t="s">
        <v>279</v>
      </c>
      <c r="D157" s="237" t="s">
        <v>165</v>
      </c>
      <c r="E157" s="238" t="s">
        <v>915</v>
      </c>
      <c r="F157" s="239" t="s">
        <v>916</v>
      </c>
      <c r="G157" s="240" t="s">
        <v>151</v>
      </c>
      <c r="H157" s="241">
        <v>8</v>
      </c>
      <c r="I157" s="242"/>
      <c r="J157" s="243">
        <f>ROUND(I157*H157,2)</f>
        <v>0</v>
      </c>
      <c r="K157" s="239" t="s">
        <v>168</v>
      </c>
      <c r="L157" s="41"/>
      <c r="M157" s="244" t="s">
        <v>1</v>
      </c>
      <c r="N157" s="245" t="s">
        <v>42</v>
      </c>
      <c r="O157" s="88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0" t="s">
        <v>169</v>
      </c>
      <c r="AT157" s="230" t="s">
        <v>165</v>
      </c>
      <c r="AU157" s="230" t="s">
        <v>84</v>
      </c>
      <c r="AY157" s="14" t="s">
        <v>147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4" t="s">
        <v>84</v>
      </c>
      <c r="BK157" s="231">
        <f>ROUND(I157*H157,2)</f>
        <v>0</v>
      </c>
      <c r="BL157" s="14" t="s">
        <v>169</v>
      </c>
      <c r="BM157" s="230" t="s">
        <v>917</v>
      </c>
    </row>
    <row r="158" s="2" customFormat="1" ht="90" customHeight="1">
      <c r="A158" s="35"/>
      <c r="B158" s="36"/>
      <c r="C158" s="237" t="s">
        <v>283</v>
      </c>
      <c r="D158" s="237" t="s">
        <v>165</v>
      </c>
      <c r="E158" s="238" t="s">
        <v>918</v>
      </c>
      <c r="F158" s="239" t="s">
        <v>919</v>
      </c>
      <c r="G158" s="240" t="s">
        <v>151</v>
      </c>
      <c r="H158" s="241">
        <v>6</v>
      </c>
      <c r="I158" s="242"/>
      <c r="J158" s="243">
        <f>ROUND(I158*H158,2)</f>
        <v>0</v>
      </c>
      <c r="K158" s="239" t="s">
        <v>168</v>
      </c>
      <c r="L158" s="41"/>
      <c r="M158" s="244" t="s">
        <v>1</v>
      </c>
      <c r="N158" s="245" t="s">
        <v>42</v>
      </c>
      <c r="O158" s="88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0" t="s">
        <v>169</v>
      </c>
      <c r="AT158" s="230" t="s">
        <v>165</v>
      </c>
      <c r="AU158" s="230" t="s">
        <v>84</v>
      </c>
      <c r="AY158" s="14" t="s">
        <v>147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4" t="s">
        <v>84</v>
      </c>
      <c r="BK158" s="231">
        <f>ROUND(I158*H158,2)</f>
        <v>0</v>
      </c>
      <c r="BL158" s="14" t="s">
        <v>169</v>
      </c>
      <c r="BM158" s="230" t="s">
        <v>920</v>
      </c>
    </row>
    <row r="159" s="2" customFormat="1" ht="16.5" customHeight="1">
      <c r="A159" s="35"/>
      <c r="B159" s="36"/>
      <c r="C159" s="237" t="s">
        <v>287</v>
      </c>
      <c r="D159" s="237" t="s">
        <v>165</v>
      </c>
      <c r="E159" s="238" t="s">
        <v>921</v>
      </c>
      <c r="F159" s="239" t="s">
        <v>922</v>
      </c>
      <c r="G159" s="240" t="s">
        <v>587</v>
      </c>
      <c r="H159" s="241">
        <v>2074</v>
      </c>
      <c r="I159" s="242"/>
      <c r="J159" s="243">
        <f>ROUND(I159*H159,2)</f>
        <v>0</v>
      </c>
      <c r="K159" s="239" t="s">
        <v>168</v>
      </c>
      <c r="L159" s="41"/>
      <c r="M159" s="244" t="s">
        <v>1</v>
      </c>
      <c r="N159" s="245" t="s">
        <v>42</v>
      </c>
      <c r="O159" s="88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0" t="s">
        <v>169</v>
      </c>
      <c r="AT159" s="230" t="s">
        <v>165</v>
      </c>
      <c r="AU159" s="230" t="s">
        <v>84</v>
      </c>
      <c r="AY159" s="14" t="s">
        <v>147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4" t="s">
        <v>84</v>
      </c>
      <c r="BK159" s="231">
        <f>ROUND(I159*H159,2)</f>
        <v>0</v>
      </c>
      <c r="BL159" s="14" t="s">
        <v>169</v>
      </c>
      <c r="BM159" s="230" t="s">
        <v>923</v>
      </c>
    </row>
    <row r="160" s="2" customFormat="1" ht="37.8" customHeight="1">
      <c r="A160" s="35"/>
      <c r="B160" s="36"/>
      <c r="C160" s="237" t="s">
        <v>292</v>
      </c>
      <c r="D160" s="237" t="s">
        <v>165</v>
      </c>
      <c r="E160" s="238" t="s">
        <v>924</v>
      </c>
      <c r="F160" s="239" t="s">
        <v>925</v>
      </c>
      <c r="G160" s="240" t="s">
        <v>151</v>
      </c>
      <c r="H160" s="241">
        <v>21</v>
      </c>
      <c r="I160" s="242"/>
      <c r="J160" s="243">
        <f>ROUND(I160*H160,2)</f>
        <v>0</v>
      </c>
      <c r="K160" s="239" t="s">
        <v>168</v>
      </c>
      <c r="L160" s="41"/>
      <c r="M160" s="246" t="s">
        <v>1</v>
      </c>
      <c r="N160" s="247" t="s">
        <v>42</v>
      </c>
      <c r="O160" s="248"/>
      <c r="P160" s="249">
        <f>O160*H160</f>
        <v>0</v>
      </c>
      <c r="Q160" s="249">
        <v>0</v>
      </c>
      <c r="R160" s="249">
        <f>Q160*H160</f>
        <v>0</v>
      </c>
      <c r="S160" s="249">
        <v>0</v>
      </c>
      <c r="T160" s="250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0" t="s">
        <v>169</v>
      </c>
      <c r="AT160" s="230" t="s">
        <v>165</v>
      </c>
      <c r="AU160" s="230" t="s">
        <v>84</v>
      </c>
      <c r="AY160" s="14" t="s">
        <v>147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4" t="s">
        <v>84</v>
      </c>
      <c r="BK160" s="231">
        <f>ROUND(I160*H160,2)</f>
        <v>0</v>
      </c>
      <c r="BL160" s="14" t="s">
        <v>169</v>
      </c>
      <c r="BM160" s="230" t="s">
        <v>926</v>
      </c>
    </row>
    <row r="161" s="2" customFormat="1" ht="6.96" customHeight="1">
      <c r="A161" s="35"/>
      <c r="B161" s="63"/>
      <c r="C161" s="64"/>
      <c r="D161" s="64"/>
      <c r="E161" s="64"/>
      <c r="F161" s="64"/>
      <c r="G161" s="64"/>
      <c r="H161" s="64"/>
      <c r="I161" s="64"/>
      <c r="J161" s="64"/>
      <c r="K161" s="64"/>
      <c r="L161" s="41"/>
      <c r="M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</row>
  </sheetData>
  <sheetProtection sheet="1" autoFilter="0" formatColumns="0" formatRows="0" objects="1" scenarios="1" spinCount="100000" saltValue="t/X4n5/l9YeSeVizMWPPzUMMmuBn0j3Gh8mXKCb+CJE2lCiZAbhepa3UQcEBjqtDQGKFO8o+AdpXSaxHdHLNGg==" hashValue="bvt+7Ix4ZsoeV7eWVHPhn3LoiRvfKyHpgcfkvo87YOIxMg71vs4zhBobn32wnU9yYz8YNgNa1lgJ38LuTnnfTA==" algorithmName="SHA-512" password="CC35"/>
  <autoFilter ref="C124:K160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113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86</v>
      </c>
    </row>
    <row r="4" hidden="1" s="1" customFormat="1" ht="24.96" customHeight="1">
      <c r="B4" s="17"/>
      <c r="D4" s="146" t="s">
        <v>117</v>
      </c>
      <c r="L4" s="17"/>
      <c r="M4" s="147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8" t="s">
        <v>16</v>
      </c>
      <c r="L6" s="17"/>
    </row>
    <row r="7" hidden="1" s="1" customFormat="1" ht="26.25" customHeight="1">
      <c r="B7" s="17"/>
      <c r="E7" s="149" t="str">
        <f>'Rekapitulace stavby'!K6</f>
        <v>Oprava PZS přejezdu P2611 a P10359 km 26,817 a 0,370 trati Benešov n.Pl. – Rumburk</v>
      </c>
      <c r="F7" s="148"/>
      <c r="G7" s="148"/>
      <c r="H7" s="148"/>
      <c r="L7" s="17"/>
    </row>
    <row r="8" hidden="1">
      <c r="B8" s="17"/>
      <c r="D8" s="148" t="s">
        <v>118</v>
      </c>
      <c r="L8" s="17"/>
    </row>
    <row r="9" hidden="1" s="1" customFormat="1" ht="16.5" customHeight="1">
      <c r="B9" s="17"/>
      <c r="E9" s="149" t="s">
        <v>119</v>
      </c>
      <c r="F9" s="1"/>
      <c r="G9" s="1"/>
      <c r="H9" s="1"/>
      <c r="L9" s="17"/>
    </row>
    <row r="10" hidden="1" s="1" customFormat="1" ht="12" customHeight="1">
      <c r="B10" s="17"/>
      <c r="D10" s="148" t="s">
        <v>120</v>
      </c>
      <c r="L10" s="17"/>
    </row>
    <row r="11" hidden="1" s="2" customFormat="1" ht="16.5" customHeight="1">
      <c r="A11" s="35"/>
      <c r="B11" s="41"/>
      <c r="C11" s="35"/>
      <c r="D11" s="35"/>
      <c r="E11" s="150" t="s">
        <v>121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48" t="s">
        <v>122</v>
      </c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6.5" customHeight="1">
      <c r="A13" s="35"/>
      <c r="B13" s="41"/>
      <c r="C13" s="35"/>
      <c r="D13" s="35"/>
      <c r="E13" s="151" t="s">
        <v>927</v>
      </c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2" customHeight="1">
      <c r="A15" s="35"/>
      <c r="B15" s="41"/>
      <c r="C15" s="35"/>
      <c r="D15" s="148" t="s">
        <v>18</v>
      </c>
      <c r="E15" s="35"/>
      <c r="F15" s="138" t="s">
        <v>1</v>
      </c>
      <c r="G15" s="35"/>
      <c r="H15" s="35"/>
      <c r="I15" s="148" t="s">
        <v>19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8" t="s">
        <v>20</v>
      </c>
      <c r="E16" s="35"/>
      <c r="F16" s="138" t="s">
        <v>33</v>
      </c>
      <c r="G16" s="35"/>
      <c r="H16" s="35"/>
      <c r="I16" s="148" t="s">
        <v>22</v>
      </c>
      <c r="J16" s="152" t="str">
        <f>'Rekapitulace stavby'!AN8</f>
        <v>11. 10. 2023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0.8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2" customHeight="1">
      <c r="A18" s="35"/>
      <c r="B18" s="41"/>
      <c r="C18" s="35"/>
      <c r="D18" s="148" t="s">
        <v>24</v>
      </c>
      <c r="E18" s="35"/>
      <c r="F18" s="35"/>
      <c r="G18" s="35"/>
      <c r="H18" s="35"/>
      <c r="I18" s="148" t="s">
        <v>25</v>
      </c>
      <c r="J18" s="138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8" customHeight="1">
      <c r="A19" s="35"/>
      <c r="B19" s="41"/>
      <c r="C19" s="35"/>
      <c r="D19" s="35"/>
      <c r="E19" s="138" t="s">
        <v>33</v>
      </c>
      <c r="F19" s="35"/>
      <c r="G19" s="35"/>
      <c r="H19" s="35"/>
      <c r="I19" s="148" t="s">
        <v>28</v>
      </c>
      <c r="J19" s="138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2" customHeight="1">
      <c r="A21" s="35"/>
      <c r="B21" s="41"/>
      <c r="C21" s="35"/>
      <c r="D21" s="148" t="s">
        <v>30</v>
      </c>
      <c r="E21" s="35"/>
      <c r="F21" s="35"/>
      <c r="G21" s="35"/>
      <c r="H21" s="35"/>
      <c r="I21" s="148" t="s">
        <v>25</v>
      </c>
      <c r="J21" s="30" t="str">
        <f>'Rekapitulace stavby'!AN13</f>
        <v>Vyplň údaj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8" customHeight="1">
      <c r="A22" s="35"/>
      <c r="B22" s="41"/>
      <c r="C22" s="35"/>
      <c r="D22" s="35"/>
      <c r="E22" s="30" t="str">
        <f>'Rekapitulace stavby'!E14</f>
        <v>Vyplň údaj</v>
      </c>
      <c r="F22" s="138"/>
      <c r="G22" s="138"/>
      <c r="H22" s="138"/>
      <c r="I22" s="148" t="s">
        <v>28</v>
      </c>
      <c r="J22" s="30" t="str">
        <f>'Rekapitulace stavby'!AN14</f>
        <v>Vyplň údaj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2" customHeight="1">
      <c r="A24" s="35"/>
      <c r="B24" s="41"/>
      <c r="C24" s="35"/>
      <c r="D24" s="148" t="s">
        <v>32</v>
      </c>
      <c r="E24" s="35"/>
      <c r="F24" s="35"/>
      <c r="G24" s="35"/>
      <c r="H24" s="35"/>
      <c r="I24" s="148" t="s">
        <v>25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8" customHeight="1">
      <c r="A25" s="35"/>
      <c r="B25" s="41"/>
      <c r="C25" s="35"/>
      <c r="D25" s="35"/>
      <c r="E25" s="138" t="s">
        <v>33</v>
      </c>
      <c r="F25" s="35"/>
      <c r="G25" s="35"/>
      <c r="H25" s="35"/>
      <c r="I25" s="148" t="s">
        <v>28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12" customHeight="1">
      <c r="A27" s="35"/>
      <c r="B27" s="41"/>
      <c r="C27" s="35"/>
      <c r="D27" s="148" t="s">
        <v>35</v>
      </c>
      <c r="E27" s="35"/>
      <c r="F27" s="35"/>
      <c r="G27" s="35"/>
      <c r="H27" s="35"/>
      <c r="I27" s="148" t="s">
        <v>25</v>
      </c>
      <c r="J27" s="138" t="s">
        <v>1</v>
      </c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8" customHeight="1">
      <c r="A28" s="35"/>
      <c r="B28" s="41"/>
      <c r="C28" s="35"/>
      <c r="D28" s="35"/>
      <c r="E28" s="138" t="s">
        <v>33</v>
      </c>
      <c r="F28" s="35"/>
      <c r="G28" s="35"/>
      <c r="H28" s="35"/>
      <c r="I28" s="148" t="s">
        <v>28</v>
      </c>
      <c r="J28" s="138" t="s">
        <v>1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35"/>
      <c r="E29" s="35"/>
      <c r="F29" s="35"/>
      <c r="G29" s="35"/>
      <c r="H29" s="35"/>
      <c r="I29" s="35"/>
      <c r="J29" s="35"/>
      <c r="K29" s="3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12" customHeight="1">
      <c r="A30" s="35"/>
      <c r="B30" s="41"/>
      <c r="C30" s="35"/>
      <c r="D30" s="148" t="s">
        <v>36</v>
      </c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8" customFormat="1" ht="16.5" customHeight="1">
      <c r="A31" s="153"/>
      <c r="B31" s="154"/>
      <c r="C31" s="153"/>
      <c r="D31" s="153"/>
      <c r="E31" s="155" t="s">
        <v>1</v>
      </c>
      <c r="F31" s="155"/>
      <c r="G31" s="155"/>
      <c r="H31" s="155"/>
      <c r="I31" s="153"/>
      <c r="J31" s="153"/>
      <c r="K31" s="153"/>
      <c r="L31" s="156"/>
      <c r="S31" s="153"/>
      <c r="T31" s="153"/>
      <c r="U31" s="153"/>
      <c r="V31" s="153"/>
      <c r="W31" s="153"/>
      <c r="X31" s="153"/>
      <c r="Y31" s="153"/>
      <c r="Z31" s="153"/>
      <c r="AA31" s="153"/>
      <c r="AB31" s="153"/>
      <c r="AC31" s="153"/>
      <c r="AD31" s="153"/>
      <c r="AE31" s="153"/>
    </row>
    <row r="32" hidden="1" s="2" customFormat="1" ht="6.96" customHeight="1">
      <c r="A32" s="35"/>
      <c r="B32" s="41"/>
      <c r="C32" s="35"/>
      <c r="D32" s="35"/>
      <c r="E32" s="35"/>
      <c r="F32" s="35"/>
      <c r="G32" s="35"/>
      <c r="H32" s="35"/>
      <c r="I32" s="35"/>
      <c r="J32" s="35"/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7"/>
      <c r="E33" s="157"/>
      <c r="F33" s="157"/>
      <c r="G33" s="157"/>
      <c r="H33" s="157"/>
      <c r="I33" s="157"/>
      <c r="J33" s="157"/>
      <c r="K33" s="157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25.44" customHeight="1">
      <c r="A34" s="35"/>
      <c r="B34" s="41"/>
      <c r="C34" s="35"/>
      <c r="D34" s="158" t="s">
        <v>37</v>
      </c>
      <c r="E34" s="35"/>
      <c r="F34" s="35"/>
      <c r="G34" s="35"/>
      <c r="H34" s="35"/>
      <c r="I34" s="35"/>
      <c r="J34" s="159">
        <f>ROUND(J125,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6.96" customHeight="1">
      <c r="A35" s="35"/>
      <c r="B35" s="41"/>
      <c r="C35" s="35"/>
      <c r="D35" s="157"/>
      <c r="E35" s="157"/>
      <c r="F35" s="157"/>
      <c r="G35" s="157"/>
      <c r="H35" s="157"/>
      <c r="I35" s="157"/>
      <c r="J35" s="157"/>
      <c r="K35" s="157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35"/>
      <c r="F36" s="160" t="s">
        <v>39</v>
      </c>
      <c r="G36" s="35"/>
      <c r="H36" s="35"/>
      <c r="I36" s="160" t="s">
        <v>38</v>
      </c>
      <c r="J36" s="160" t="s">
        <v>40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150" t="s">
        <v>41</v>
      </c>
      <c r="E37" s="148" t="s">
        <v>42</v>
      </c>
      <c r="F37" s="161">
        <f>ROUND((SUM(BE125:BE147)),  2)</f>
        <v>0</v>
      </c>
      <c r="G37" s="35"/>
      <c r="H37" s="35"/>
      <c r="I37" s="162">
        <v>0.20999999999999999</v>
      </c>
      <c r="J37" s="161">
        <f>ROUND(((SUM(BE125:BE147))*I37),  2)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8" t="s">
        <v>43</v>
      </c>
      <c r="F38" s="161">
        <f>ROUND((SUM(BF125:BF147)),  2)</f>
        <v>0</v>
      </c>
      <c r="G38" s="35"/>
      <c r="H38" s="35"/>
      <c r="I38" s="162">
        <v>0.14999999999999999</v>
      </c>
      <c r="J38" s="161">
        <f>ROUND(((SUM(BF125:BF147))*I38),  2)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ROUND((SUM(BG125:BG147)),  2)</f>
        <v>0</v>
      </c>
      <c r="G39" s="35"/>
      <c r="H39" s="35"/>
      <c r="I39" s="162">
        <v>0.20999999999999999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48" t="s">
        <v>45</v>
      </c>
      <c r="F40" s="161">
        <f>ROUND((SUM(BH125:BH147)),  2)</f>
        <v>0</v>
      </c>
      <c r="G40" s="35"/>
      <c r="H40" s="35"/>
      <c r="I40" s="162">
        <v>0.14999999999999999</v>
      </c>
      <c r="J40" s="161">
        <f>0</f>
        <v>0</v>
      </c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48" t="s">
        <v>46</v>
      </c>
      <c r="F41" s="161">
        <f>ROUND((SUM(BI125:BI147)),  2)</f>
        <v>0</v>
      </c>
      <c r="G41" s="35"/>
      <c r="H41" s="35"/>
      <c r="I41" s="162">
        <v>0</v>
      </c>
      <c r="J41" s="161">
        <f>0</f>
        <v>0</v>
      </c>
      <c r="K41" s="35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2" customFormat="1" ht="25.44" customHeight="1">
      <c r="A43" s="35"/>
      <c r="B43" s="41"/>
      <c r="C43" s="163"/>
      <c r="D43" s="164" t="s">
        <v>47</v>
      </c>
      <c r="E43" s="165"/>
      <c r="F43" s="165"/>
      <c r="G43" s="166" t="s">
        <v>48</v>
      </c>
      <c r="H43" s="167" t="s">
        <v>49</v>
      </c>
      <c r="I43" s="165"/>
      <c r="J43" s="168">
        <f>SUM(J34:J41)</f>
        <v>0</v>
      </c>
      <c r="K43" s="169"/>
      <c r="L43" s="60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hidden="1" s="2" customFormat="1" ht="14.4" customHeight="1">
      <c r="A44" s="35"/>
      <c r="B44" s="41"/>
      <c r="C44" s="35"/>
      <c r="D44" s="35"/>
      <c r="E44" s="35"/>
      <c r="F44" s="35"/>
      <c r="G44" s="35"/>
      <c r="H44" s="35"/>
      <c r="I44" s="35"/>
      <c r="J44" s="35"/>
      <c r="K44" s="35"/>
      <c r="L44" s="6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70" t="s">
        <v>50</v>
      </c>
      <c r="E50" s="171"/>
      <c r="F50" s="171"/>
      <c r="G50" s="170" t="s">
        <v>51</v>
      </c>
      <c r="H50" s="171"/>
      <c r="I50" s="171"/>
      <c r="J50" s="171"/>
      <c r="K50" s="17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2" t="s">
        <v>52</v>
      </c>
      <c r="E61" s="173"/>
      <c r="F61" s="174" t="s">
        <v>53</v>
      </c>
      <c r="G61" s="172" t="s">
        <v>52</v>
      </c>
      <c r="H61" s="173"/>
      <c r="I61" s="173"/>
      <c r="J61" s="175" t="s">
        <v>53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70" t="s">
        <v>54</v>
      </c>
      <c r="E65" s="176"/>
      <c r="F65" s="176"/>
      <c r="G65" s="170" t="s">
        <v>55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2" t="s">
        <v>52</v>
      </c>
      <c r="E76" s="173"/>
      <c r="F76" s="174" t="s">
        <v>53</v>
      </c>
      <c r="G76" s="172" t="s">
        <v>52</v>
      </c>
      <c r="H76" s="173"/>
      <c r="I76" s="173"/>
      <c r="J76" s="175" t="s">
        <v>53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125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81" t="str">
        <f>E7</f>
        <v>Oprava PZS přejezdu P2611 a P10359 km 26,817 a 0,370 trati Benešov n.Pl. – Rumburk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118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1" customFormat="1" ht="16.5" customHeight="1">
      <c r="B87" s="18"/>
      <c r="C87" s="19"/>
      <c r="D87" s="19"/>
      <c r="E87" s="181" t="s">
        <v>119</v>
      </c>
      <c r="F87" s="19"/>
      <c r="G87" s="19"/>
      <c r="H87" s="19"/>
      <c r="I87" s="19"/>
      <c r="J87" s="19"/>
      <c r="K87" s="19"/>
      <c r="L87" s="17"/>
    </row>
    <row r="88" hidden="1" s="1" customFormat="1" ht="12" customHeight="1">
      <c r="B88" s="18"/>
      <c r="C88" s="29" t="s">
        <v>120</v>
      </c>
      <c r="D88" s="19"/>
      <c r="E88" s="19"/>
      <c r="F88" s="19"/>
      <c r="G88" s="19"/>
      <c r="H88" s="19"/>
      <c r="I88" s="19"/>
      <c r="J88" s="19"/>
      <c r="K88" s="19"/>
      <c r="L88" s="17"/>
    </row>
    <row r="89" hidden="1" s="2" customFormat="1" ht="16.5" customHeight="1">
      <c r="A89" s="35"/>
      <c r="B89" s="36"/>
      <c r="C89" s="37"/>
      <c r="D89" s="37"/>
      <c r="E89" s="182" t="s">
        <v>121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12" customHeight="1">
      <c r="A90" s="35"/>
      <c r="B90" s="36"/>
      <c r="C90" s="29" t="s">
        <v>122</v>
      </c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6.5" customHeight="1">
      <c r="A91" s="35"/>
      <c r="B91" s="36"/>
      <c r="C91" s="37"/>
      <c r="D91" s="37"/>
      <c r="E91" s="73" t="str">
        <f>E13</f>
        <v>07 - Demontáže</v>
      </c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2" customHeight="1">
      <c r="A93" s="35"/>
      <c r="B93" s="36"/>
      <c r="C93" s="29" t="s">
        <v>20</v>
      </c>
      <c r="D93" s="37"/>
      <c r="E93" s="37"/>
      <c r="F93" s="24" t="str">
        <f>F16</f>
        <v xml:space="preserve"> </v>
      </c>
      <c r="G93" s="37"/>
      <c r="H93" s="37"/>
      <c r="I93" s="29" t="s">
        <v>22</v>
      </c>
      <c r="J93" s="76" t="str">
        <f>IF(J16="","",J16)</f>
        <v>11. 10. 2023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6.96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5.15" customHeight="1">
      <c r="A95" s="35"/>
      <c r="B95" s="36"/>
      <c r="C95" s="29" t="s">
        <v>24</v>
      </c>
      <c r="D95" s="37"/>
      <c r="E95" s="37"/>
      <c r="F95" s="24" t="str">
        <f>E19</f>
        <v xml:space="preserve"> </v>
      </c>
      <c r="G95" s="37"/>
      <c r="H95" s="37"/>
      <c r="I95" s="29" t="s">
        <v>32</v>
      </c>
      <c r="J95" s="33" t="str">
        <f>E25</f>
        <v xml:space="preserve"> </v>
      </c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15.15" customHeight="1">
      <c r="A96" s="35"/>
      <c r="B96" s="36"/>
      <c r="C96" s="29" t="s">
        <v>30</v>
      </c>
      <c r="D96" s="37"/>
      <c r="E96" s="37"/>
      <c r="F96" s="24" t="str">
        <f>IF(E22="","",E22)</f>
        <v>Vyplň údaj</v>
      </c>
      <c r="G96" s="37"/>
      <c r="H96" s="37"/>
      <c r="I96" s="29" t="s">
        <v>35</v>
      </c>
      <c r="J96" s="33" t="str">
        <f>E28</f>
        <v xml:space="preserve"> 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9.28" customHeight="1">
      <c r="A98" s="35"/>
      <c r="B98" s="36"/>
      <c r="C98" s="183" t="s">
        <v>126</v>
      </c>
      <c r="D98" s="184"/>
      <c r="E98" s="184"/>
      <c r="F98" s="184"/>
      <c r="G98" s="184"/>
      <c r="H98" s="184"/>
      <c r="I98" s="184"/>
      <c r="J98" s="185" t="s">
        <v>127</v>
      </c>
      <c r="K98" s="18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hidden="1" s="2" customFormat="1" ht="10.32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22.8" customHeight="1">
      <c r="A100" s="35"/>
      <c r="B100" s="36"/>
      <c r="C100" s="186" t="s">
        <v>128</v>
      </c>
      <c r="D100" s="37"/>
      <c r="E100" s="37"/>
      <c r="F100" s="37"/>
      <c r="G100" s="37"/>
      <c r="H100" s="37"/>
      <c r="I100" s="37"/>
      <c r="J100" s="107">
        <f>J125</f>
        <v>0</v>
      </c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4" t="s">
        <v>129</v>
      </c>
    </row>
    <row r="101" hidden="1" s="9" customFormat="1" ht="24.96" customHeight="1">
      <c r="A101" s="9"/>
      <c r="B101" s="187"/>
      <c r="C101" s="188"/>
      <c r="D101" s="189" t="s">
        <v>130</v>
      </c>
      <c r="E101" s="190"/>
      <c r="F101" s="190"/>
      <c r="G101" s="190"/>
      <c r="H101" s="190"/>
      <c r="I101" s="190"/>
      <c r="J101" s="191">
        <f>J126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hidden="1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hidden="1"/>
    <row r="105" hidden="1"/>
    <row r="106" hidden="1"/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131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6.25" customHeight="1">
      <c r="A111" s="35"/>
      <c r="B111" s="36"/>
      <c r="C111" s="37"/>
      <c r="D111" s="37"/>
      <c r="E111" s="181" t="str">
        <f>E7</f>
        <v>Oprava PZS přejezdu P2611 a P10359 km 26,817 a 0,370 trati Benešov n.Pl. – Rumburk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1" customFormat="1" ht="12" customHeight="1">
      <c r="B112" s="18"/>
      <c r="C112" s="29" t="s">
        <v>118</v>
      </c>
      <c r="D112" s="19"/>
      <c r="E112" s="19"/>
      <c r="F112" s="19"/>
      <c r="G112" s="19"/>
      <c r="H112" s="19"/>
      <c r="I112" s="19"/>
      <c r="J112" s="19"/>
      <c r="K112" s="19"/>
      <c r="L112" s="17"/>
    </row>
    <row r="113" s="1" customFormat="1" ht="16.5" customHeight="1">
      <c r="B113" s="18"/>
      <c r="C113" s="19"/>
      <c r="D113" s="19"/>
      <c r="E113" s="181" t="s">
        <v>119</v>
      </c>
      <c r="F113" s="19"/>
      <c r="G113" s="19"/>
      <c r="H113" s="19"/>
      <c r="I113" s="19"/>
      <c r="J113" s="19"/>
      <c r="K113" s="19"/>
      <c r="L113" s="17"/>
    </row>
    <row r="114" s="1" customFormat="1" ht="12" customHeight="1">
      <c r="B114" s="18"/>
      <c r="C114" s="29" t="s">
        <v>120</v>
      </c>
      <c r="D114" s="19"/>
      <c r="E114" s="19"/>
      <c r="F114" s="19"/>
      <c r="G114" s="19"/>
      <c r="H114" s="19"/>
      <c r="I114" s="19"/>
      <c r="J114" s="19"/>
      <c r="K114" s="19"/>
      <c r="L114" s="17"/>
    </row>
    <row r="115" s="2" customFormat="1" ht="16.5" customHeight="1">
      <c r="A115" s="35"/>
      <c r="B115" s="36"/>
      <c r="C115" s="37"/>
      <c r="D115" s="37"/>
      <c r="E115" s="182" t="s">
        <v>121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122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E13</f>
        <v>07 - Demontáže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F16</f>
        <v xml:space="preserve"> </v>
      </c>
      <c r="G119" s="37"/>
      <c r="H119" s="37"/>
      <c r="I119" s="29" t="s">
        <v>22</v>
      </c>
      <c r="J119" s="76" t="str">
        <f>IF(J16="","",J16)</f>
        <v>11. 10. 2023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E19</f>
        <v xml:space="preserve"> </v>
      </c>
      <c r="G121" s="37"/>
      <c r="H121" s="37"/>
      <c r="I121" s="29" t="s">
        <v>32</v>
      </c>
      <c r="J121" s="33" t="str">
        <f>E25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30</v>
      </c>
      <c r="D122" s="37"/>
      <c r="E122" s="37"/>
      <c r="F122" s="24" t="str">
        <f>IF(E22="","",E22)</f>
        <v>Vyplň údaj</v>
      </c>
      <c r="G122" s="37"/>
      <c r="H122" s="37"/>
      <c r="I122" s="29" t="s">
        <v>35</v>
      </c>
      <c r="J122" s="33" t="str">
        <f>E28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0" customFormat="1" ht="29.28" customHeight="1">
      <c r="A124" s="193"/>
      <c r="B124" s="194"/>
      <c r="C124" s="195" t="s">
        <v>132</v>
      </c>
      <c r="D124" s="196" t="s">
        <v>62</v>
      </c>
      <c r="E124" s="196" t="s">
        <v>58</v>
      </c>
      <c r="F124" s="196" t="s">
        <v>59</v>
      </c>
      <c r="G124" s="196" t="s">
        <v>133</v>
      </c>
      <c r="H124" s="196" t="s">
        <v>134</v>
      </c>
      <c r="I124" s="196" t="s">
        <v>135</v>
      </c>
      <c r="J124" s="196" t="s">
        <v>127</v>
      </c>
      <c r="K124" s="197" t="s">
        <v>136</v>
      </c>
      <c r="L124" s="198"/>
      <c r="M124" s="97" t="s">
        <v>1</v>
      </c>
      <c r="N124" s="98" t="s">
        <v>41</v>
      </c>
      <c r="O124" s="98" t="s">
        <v>137</v>
      </c>
      <c r="P124" s="98" t="s">
        <v>138</v>
      </c>
      <c r="Q124" s="98" t="s">
        <v>139</v>
      </c>
      <c r="R124" s="98" t="s">
        <v>140</v>
      </c>
      <c r="S124" s="98" t="s">
        <v>141</v>
      </c>
      <c r="T124" s="99" t="s">
        <v>142</v>
      </c>
      <c r="U124" s="193"/>
      <c r="V124" s="193"/>
      <c r="W124" s="193"/>
      <c r="X124" s="193"/>
      <c r="Y124" s="193"/>
      <c r="Z124" s="193"/>
      <c r="AA124" s="193"/>
      <c r="AB124" s="193"/>
      <c r="AC124" s="193"/>
      <c r="AD124" s="193"/>
      <c r="AE124" s="193"/>
    </row>
    <row r="125" s="2" customFormat="1" ht="22.8" customHeight="1">
      <c r="A125" s="35"/>
      <c r="B125" s="36"/>
      <c r="C125" s="104" t="s">
        <v>143</v>
      </c>
      <c r="D125" s="37"/>
      <c r="E125" s="37"/>
      <c r="F125" s="37"/>
      <c r="G125" s="37"/>
      <c r="H125" s="37"/>
      <c r="I125" s="37"/>
      <c r="J125" s="199">
        <f>BK125</f>
        <v>0</v>
      </c>
      <c r="K125" s="37"/>
      <c r="L125" s="41"/>
      <c r="M125" s="100"/>
      <c r="N125" s="200"/>
      <c r="O125" s="101"/>
      <c r="P125" s="201">
        <f>P126</f>
        <v>0</v>
      </c>
      <c r="Q125" s="101"/>
      <c r="R125" s="201">
        <f>R126</f>
        <v>0</v>
      </c>
      <c r="S125" s="101"/>
      <c r="T125" s="202">
        <f>T126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76</v>
      </c>
      <c r="AU125" s="14" t="s">
        <v>129</v>
      </c>
      <c r="BK125" s="203">
        <f>BK126</f>
        <v>0</v>
      </c>
    </row>
    <row r="126" s="11" customFormat="1" ht="25.92" customHeight="1">
      <c r="A126" s="11"/>
      <c r="B126" s="204"/>
      <c r="C126" s="205"/>
      <c r="D126" s="206" t="s">
        <v>76</v>
      </c>
      <c r="E126" s="207" t="s">
        <v>144</v>
      </c>
      <c r="F126" s="207" t="s">
        <v>145</v>
      </c>
      <c r="G126" s="205"/>
      <c r="H126" s="205"/>
      <c r="I126" s="208"/>
      <c r="J126" s="209">
        <f>BK126</f>
        <v>0</v>
      </c>
      <c r="K126" s="205"/>
      <c r="L126" s="210"/>
      <c r="M126" s="211"/>
      <c r="N126" s="212"/>
      <c r="O126" s="212"/>
      <c r="P126" s="213">
        <f>SUM(P127:P147)</f>
        <v>0</v>
      </c>
      <c r="Q126" s="212"/>
      <c r="R126" s="213">
        <f>SUM(R127:R147)</f>
        <v>0</v>
      </c>
      <c r="S126" s="212"/>
      <c r="T126" s="214">
        <f>SUM(T127:T147)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15" t="s">
        <v>146</v>
      </c>
      <c r="AT126" s="216" t="s">
        <v>76</v>
      </c>
      <c r="AU126" s="216" t="s">
        <v>77</v>
      </c>
      <c r="AY126" s="215" t="s">
        <v>147</v>
      </c>
      <c r="BK126" s="217">
        <f>SUM(BK127:BK147)</f>
        <v>0</v>
      </c>
    </row>
    <row r="127" s="2" customFormat="1" ht="24.15" customHeight="1">
      <c r="A127" s="35"/>
      <c r="B127" s="36"/>
      <c r="C127" s="237" t="s">
        <v>84</v>
      </c>
      <c r="D127" s="237" t="s">
        <v>165</v>
      </c>
      <c r="E127" s="238" t="s">
        <v>928</v>
      </c>
      <c r="F127" s="239" t="s">
        <v>929</v>
      </c>
      <c r="G127" s="240" t="s">
        <v>151</v>
      </c>
      <c r="H127" s="241">
        <v>1</v>
      </c>
      <c r="I127" s="242"/>
      <c r="J127" s="243">
        <f>ROUND(I127*H127,2)</f>
        <v>0</v>
      </c>
      <c r="K127" s="239" t="s">
        <v>168</v>
      </c>
      <c r="L127" s="41"/>
      <c r="M127" s="244" t="s">
        <v>1</v>
      </c>
      <c r="N127" s="245" t="s">
        <v>42</v>
      </c>
      <c r="O127" s="88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0" t="s">
        <v>169</v>
      </c>
      <c r="AT127" s="230" t="s">
        <v>165</v>
      </c>
      <c r="AU127" s="230" t="s">
        <v>84</v>
      </c>
      <c r="AY127" s="14" t="s">
        <v>147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4" t="s">
        <v>84</v>
      </c>
      <c r="BK127" s="231">
        <f>ROUND(I127*H127,2)</f>
        <v>0</v>
      </c>
      <c r="BL127" s="14" t="s">
        <v>169</v>
      </c>
      <c r="BM127" s="230" t="s">
        <v>930</v>
      </c>
    </row>
    <row r="128" s="2" customFormat="1">
      <c r="A128" s="35"/>
      <c r="B128" s="36"/>
      <c r="C128" s="37"/>
      <c r="D128" s="232" t="s">
        <v>154</v>
      </c>
      <c r="E128" s="37"/>
      <c r="F128" s="233" t="s">
        <v>372</v>
      </c>
      <c r="G128" s="37"/>
      <c r="H128" s="37"/>
      <c r="I128" s="234"/>
      <c r="J128" s="37"/>
      <c r="K128" s="37"/>
      <c r="L128" s="41"/>
      <c r="M128" s="235"/>
      <c r="N128" s="236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154</v>
      </c>
      <c r="AU128" s="14" t="s">
        <v>84</v>
      </c>
    </row>
    <row r="129" s="2" customFormat="1" ht="24.15" customHeight="1">
      <c r="A129" s="35"/>
      <c r="B129" s="36"/>
      <c r="C129" s="237" t="s">
        <v>86</v>
      </c>
      <c r="D129" s="237" t="s">
        <v>165</v>
      </c>
      <c r="E129" s="238" t="s">
        <v>931</v>
      </c>
      <c r="F129" s="239" t="s">
        <v>932</v>
      </c>
      <c r="G129" s="240" t="s">
        <v>151</v>
      </c>
      <c r="H129" s="241">
        <v>1</v>
      </c>
      <c r="I129" s="242"/>
      <c r="J129" s="243">
        <f>ROUND(I129*H129,2)</f>
        <v>0</v>
      </c>
      <c r="K129" s="239" t="s">
        <v>168</v>
      </c>
      <c r="L129" s="41"/>
      <c r="M129" s="244" t="s">
        <v>1</v>
      </c>
      <c r="N129" s="245" t="s">
        <v>42</v>
      </c>
      <c r="O129" s="88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0" t="s">
        <v>169</v>
      </c>
      <c r="AT129" s="230" t="s">
        <v>165</v>
      </c>
      <c r="AU129" s="230" t="s">
        <v>84</v>
      </c>
      <c r="AY129" s="14" t="s">
        <v>147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4" t="s">
        <v>84</v>
      </c>
      <c r="BK129" s="231">
        <f>ROUND(I129*H129,2)</f>
        <v>0</v>
      </c>
      <c r="BL129" s="14" t="s">
        <v>169</v>
      </c>
      <c r="BM129" s="230" t="s">
        <v>933</v>
      </c>
    </row>
    <row r="130" s="2" customFormat="1">
      <c r="A130" s="35"/>
      <c r="B130" s="36"/>
      <c r="C130" s="37"/>
      <c r="D130" s="232" t="s">
        <v>154</v>
      </c>
      <c r="E130" s="37"/>
      <c r="F130" s="233" t="s">
        <v>496</v>
      </c>
      <c r="G130" s="37"/>
      <c r="H130" s="37"/>
      <c r="I130" s="234"/>
      <c r="J130" s="37"/>
      <c r="K130" s="37"/>
      <c r="L130" s="41"/>
      <c r="M130" s="235"/>
      <c r="N130" s="236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154</v>
      </c>
      <c r="AU130" s="14" t="s">
        <v>84</v>
      </c>
    </row>
    <row r="131" s="2" customFormat="1" ht="16.5" customHeight="1">
      <c r="A131" s="35"/>
      <c r="B131" s="36"/>
      <c r="C131" s="237" t="s">
        <v>94</v>
      </c>
      <c r="D131" s="237" t="s">
        <v>165</v>
      </c>
      <c r="E131" s="238" t="s">
        <v>934</v>
      </c>
      <c r="F131" s="239" t="s">
        <v>935</v>
      </c>
      <c r="G131" s="240" t="s">
        <v>151</v>
      </c>
      <c r="H131" s="241">
        <v>1</v>
      </c>
      <c r="I131" s="242"/>
      <c r="J131" s="243">
        <f>ROUND(I131*H131,2)</f>
        <v>0</v>
      </c>
      <c r="K131" s="239" t="s">
        <v>168</v>
      </c>
      <c r="L131" s="41"/>
      <c r="M131" s="244" t="s">
        <v>1</v>
      </c>
      <c r="N131" s="245" t="s">
        <v>42</v>
      </c>
      <c r="O131" s="88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0" t="s">
        <v>169</v>
      </c>
      <c r="AT131" s="230" t="s">
        <v>165</v>
      </c>
      <c r="AU131" s="230" t="s">
        <v>84</v>
      </c>
      <c r="AY131" s="14" t="s">
        <v>147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4" t="s">
        <v>84</v>
      </c>
      <c r="BK131" s="231">
        <f>ROUND(I131*H131,2)</f>
        <v>0</v>
      </c>
      <c r="BL131" s="14" t="s">
        <v>169</v>
      </c>
      <c r="BM131" s="230" t="s">
        <v>936</v>
      </c>
    </row>
    <row r="132" s="2" customFormat="1" ht="16.5" customHeight="1">
      <c r="A132" s="35"/>
      <c r="B132" s="36"/>
      <c r="C132" s="237" t="s">
        <v>146</v>
      </c>
      <c r="D132" s="237" t="s">
        <v>165</v>
      </c>
      <c r="E132" s="238" t="s">
        <v>937</v>
      </c>
      <c r="F132" s="239" t="s">
        <v>938</v>
      </c>
      <c r="G132" s="240" t="s">
        <v>151</v>
      </c>
      <c r="H132" s="241">
        <v>1</v>
      </c>
      <c r="I132" s="242"/>
      <c r="J132" s="243">
        <f>ROUND(I132*H132,2)</f>
        <v>0</v>
      </c>
      <c r="K132" s="239" t="s">
        <v>168</v>
      </c>
      <c r="L132" s="41"/>
      <c r="M132" s="244" t="s">
        <v>1</v>
      </c>
      <c r="N132" s="245" t="s">
        <v>42</v>
      </c>
      <c r="O132" s="88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0" t="s">
        <v>169</v>
      </c>
      <c r="AT132" s="230" t="s">
        <v>165</v>
      </c>
      <c r="AU132" s="230" t="s">
        <v>84</v>
      </c>
      <c r="AY132" s="14" t="s">
        <v>147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4" t="s">
        <v>84</v>
      </c>
      <c r="BK132" s="231">
        <f>ROUND(I132*H132,2)</f>
        <v>0</v>
      </c>
      <c r="BL132" s="14" t="s">
        <v>169</v>
      </c>
      <c r="BM132" s="230" t="s">
        <v>939</v>
      </c>
    </row>
    <row r="133" s="2" customFormat="1" ht="16.5" customHeight="1">
      <c r="A133" s="35"/>
      <c r="B133" s="36"/>
      <c r="C133" s="237" t="s">
        <v>171</v>
      </c>
      <c r="D133" s="237" t="s">
        <v>165</v>
      </c>
      <c r="E133" s="238" t="s">
        <v>940</v>
      </c>
      <c r="F133" s="239" t="s">
        <v>941</v>
      </c>
      <c r="G133" s="240" t="s">
        <v>151</v>
      </c>
      <c r="H133" s="241">
        <v>2</v>
      </c>
      <c r="I133" s="242"/>
      <c r="J133" s="243">
        <f>ROUND(I133*H133,2)</f>
        <v>0</v>
      </c>
      <c r="K133" s="239" t="s">
        <v>168</v>
      </c>
      <c r="L133" s="41"/>
      <c r="M133" s="244" t="s">
        <v>1</v>
      </c>
      <c r="N133" s="245" t="s">
        <v>42</v>
      </c>
      <c r="O133" s="88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0" t="s">
        <v>169</v>
      </c>
      <c r="AT133" s="230" t="s">
        <v>165</v>
      </c>
      <c r="AU133" s="230" t="s">
        <v>84</v>
      </c>
      <c r="AY133" s="14" t="s">
        <v>147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4" t="s">
        <v>84</v>
      </c>
      <c r="BK133" s="231">
        <f>ROUND(I133*H133,2)</f>
        <v>0</v>
      </c>
      <c r="BL133" s="14" t="s">
        <v>169</v>
      </c>
      <c r="BM133" s="230" t="s">
        <v>942</v>
      </c>
    </row>
    <row r="134" s="2" customFormat="1" ht="16.5" customHeight="1">
      <c r="A134" s="35"/>
      <c r="B134" s="36"/>
      <c r="C134" s="237" t="s">
        <v>175</v>
      </c>
      <c r="D134" s="237" t="s">
        <v>165</v>
      </c>
      <c r="E134" s="238" t="s">
        <v>943</v>
      </c>
      <c r="F134" s="239" t="s">
        <v>944</v>
      </c>
      <c r="G134" s="240" t="s">
        <v>151</v>
      </c>
      <c r="H134" s="241">
        <v>2</v>
      </c>
      <c r="I134" s="242"/>
      <c r="J134" s="243">
        <f>ROUND(I134*H134,2)</f>
        <v>0</v>
      </c>
      <c r="K134" s="239" t="s">
        <v>168</v>
      </c>
      <c r="L134" s="41"/>
      <c r="M134" s="244" t="s">
        <v>1</v>
      </c>
      <c r="N134" s="245" t="s">
        <v>42</v>
      </c>
      <c r="O134" s="88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0" t="s">
        <v>169</v>
      </c>
      <c r="AT134" s="230" t="s">
        <v>165</v>
      </c>
      <c r="AU134" s="230" t="s">
        <v>84</v>
      </c>
      <c r="AY134" s="14" t="s">
        <v>147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4" t="s">
        <v>84</v>
      </c>
      <c r="BK134" s="231">
        <f>ROUND(I134*H134,2)</f>
        <v>0</v>
      </c>
      <c r="BL134" s="14" t="s">
        <v>169</v>
      </c>
      <c r="BM134" s="230" t="s">
        <v>945</v>
      </c>
    </row>
    <row r="135" s="2" customFormat="1" ht="16.5" customHeight="1">
      <c r="A135" s="35"/>
      <c r="B135" s="36"/>
      <c r="C135" s="237" t="s">
        <v>179</v>
      </c>
      <c r="D135" s="237" t="s">
        <v>165</v>
      </c>
      <c r="E135" s="238" t="s">
        <v>946</v>
      </c>
      <c r="F135" s="239" t="s">
        <v>947</v>
      </c>
      <c r="G135" s="240" t="s">
        <v>151</v>
      </c>
      <c r="H135" s="241">
        <v>1</v>
      </c>
      <c r="I135" s="242"/>
      <c r="J135" s="243">
        <f>ROUND(I135*H135,2)</f>
        <v>0</v>
      </c>
      <c r="K135" s="239" t="s">
        <v>168</v>
      </c>
      <c r="L135" s="41"/>
      <c r="M135" s="244" t="s">
        <v>1</v>
      </c>
      <c r="N135" s="245" t="s">
        <v>42</v>
      </c>
      <c r="O135" s="88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0" t="s">
        <v>169</v>
      </c>
      <c r="AT135" s="230" t="s">
        <v>165</v>
      </c>
      <c r="AU135" s="230" t="s">
        <v>84</v>
      </c>
      <c r="AY135" s="14" t="s">
        <v>147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4" t="s">
        <v>84</v>
      </c>
      <c r="BK135" s="231">
        <f>ROUND(I135*H135,2)</f>
        <v>0</v>
      </c>
      <c r="BL135" s="14" t="s">
        <v>169</v>
      </c>
      <c r="BM135" s="230" t="s">
        <v>948</v>
      </c>
    </row>
    <row r="136" s="2" customFormat="1" ht="16.5" customHeight="1">
      <c r="A136" s="35"/>
      <c r="B136" s="36"/>
      <c r="C136" s="237" t="s">
        <v>183</v>
      </c>
      <c r="D136" s="237" t="s">
        <v>165</v>
      </c>
      <c r="E136" s="238" t="s">
        <v>949</v>
      </c>
      <c r="F136" s="239" t="s">
        <v>950</v>
      </c>
      <c r="G136" s="240" t="s">
        <v>151</v>
      </c>
      <c r="H136" s="241">
        <v>2</v>
      </c>
      <c r="I136" s="242"/>
      <c r="J136" s="243">
        <f>ROUND(I136*H136,2)</f>
        <v>0</v>
      </c>
      <c r="K136" s="239" t="s">
        <v>168</v>
      </c>
      <c r="L136" s="41"/>
      <c r="M136" s="244" t="s">
        <v>1</v>
      </c>
      <c r="N136" s="245" t="s">
        <v>42</v>
      </c>
      <c r="O136" s="88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0" t="s">
        <v>169</v>
      </c>
      <c r="AT136" s="230" t="s">
        <v>165</v>
      </c>
      <c r="AU136" s="230" t="s">
        <v>84</v>
      </c>
      <c r="AY136" s="14" t="s">
        <v>147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4" t="s">
        <v>84</v>
      </c>
      <c r="BK136" s="231">
        <f>ROUND(I136*H136,2)</f>
        <v>0</v>
      </c>
      <c r="BL136" s="14" t="s">
        <v>169</v>
      </c>
      <c r="BM136" s="230" t="s">
        <v>951</v>
      </c>
    </row>
    <row r="137" s="2" customFormat="1" ht="16.5" customHeight="1">
      <c r="A137" s="35"/>
      <c r="B137" s="36"/>
      <c r="C137" s="237" t="s">
        <v>187</v>
      </c>
      <c r="D137" s="237" t="s">
        <v>165</v>
      </c>
      <c r="E137" s="238" t="s">
        <v>952</v>
      </c>
      <c r="F137" s="239" t="s">
        <v>953</v>
      </c>
      <c r="G137" s="240" t="s">
        <v>151</v>
      </c>
      <c r="H137" s="241">
        <v>2</v>
      </c>
      <c r="I137" s="242"/>
      <c r="J137" s="243">
        <f>ROUND(I137*H137,2)</f>
        <v>0</v>
      </c>
      <c r="K137" s="239" t="s">
        <v>168</v>
      </c>
      <c r="L137" s="41"/>
      <c r="M137" s="244" t="s">
        <v>1</v>
      </c>
      <c r="N137" s="245" t="s">
        <v>42</v>
      </c>
      <c r="O137" s="88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0" t="s">
        <v>169</v>
      </c>
      <c r="AT137" s="230" t="s">
        <v>165</v>
      </c>
      <c r="AU137" s="230" t="s">
        <v>84</v>
      </c>
      <c r="AY137" s="14" t="s">
        <v>147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4" t="s">
        <v>84</v>
      </c>
      <c r="BK137" s="231">
        <f>ROUND(I137*H137,2)</f>
        <v>0</v>
      </c>
      <c r="BL137" s="14" t="s">
        <v>169</v>
      </c>
      <c r="BM137" s="230" t="s">
        <v>954</v>
      </c>
    </row>
    <row r="138" s="2" customFormat="1" ht="24.15" customHeight="1">
      <c r="A138" s="35"/>
      <c r="B138" s="36"/>
      <c r="C138" s="237" t="s">
        <v>191</v>
      </c>
      <c r="D138" s="237" t="s">
        <v>165</v>
      </c>
      <c r="E138" s="238" t="s">
        <v>955</v>
      </c>
      <c r="F138" s="239" t="s">
        <v>956</v>
      </c>
      <c r="G138" s="240" t="s">
        <v>151</v>
      </c>
      <c r="H138" s="241">
        <v>1</v>
      </c>
      <c r="I138" s="242"/>
      <c r="J138" s="243">
        <f>ROUND(I138*H138,2)</f>
        <v>0</v>
      </c>
      <c r="K138" s="239" t="s">
        <v>168</v>
      </c>
      <c r="L138" s="41"/>
      <c r="M138" s="244" t="s">
        <v>1</v>
      </c>
      <c r="N138" s="245" t="s">
        <v>42</v>
      </c>
      <c r="O138" s="88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0" t="s">
        <v>169</v>
      </c>
      <c r="AT138" s="230" t="s">
        <v>165</v>
      </c>
      <c r="AU138" s="230" t="s">
        <v>84</v>
      </c>
      <c r="AY138" s="14" t="s">
        <v>147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4" t="s">
        <v>84</v>
      </c>
      <c r="BK138" s="231">
        <f>ROUND(I138*H138,2)</f>
        <v>0</v>
      </c>
      <c r="BL138" s="14" t="s">
        <v>169</v>
      </c>
      <c r="BM138" s="230" t="s">
        <v>957</v>
      </c>
    </row>
    <row r="139" s="2" customFormat="1">
      <c r="A139" s="35"/>
      <c r="B139" s="36"/>
      <c r="C139" s="37"/>
      <c r="D139" s="232" t="s">
        <v>154</v>
      </c>
      <c r="E139" s="37"/>
      <c r="F139" s="233" t="s">
        <v>372</v>
      </c>
      <c r="G139" s="37"/>
      <c r="H139" s="37"/>
      <c r="I139" s="234"/>
      <c r="J139" s="37"/>
      <c r="K139" s="37"/>
      <c r="L139" s="41"/>
      <c r="M139" s="235"/>
      <c r="N139" s="236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154</v>
      </c>
      <c r="AU139" s="14" t="s">
        <v>84</v>
      </c>
    </row>
    <row r="140" s="2" customFormat="1" ht="16.5" customHeight="1">
      <c r="A140" s="35"/>
      <c r="B140" s="36"/>
      <c r="C140" s="237" t="s">
        <v>195</v>
      </c>
      <c r="D140" s="237" t="s">
        <v>165</v>
      </c>
      <c r="E140" s="238" t="s">
        <v>958</v>
      </c>
      <c r="F140" s="239" t="s">
        <v>959</v>
      </c>
      <c r="G140" s="240" t="s">
        <v>151</v>
      </c>
      <c r="H140" s="241">
        <v>1</v>
      </c>
      <c r="I140" s="242"/>
      <c r="J140" s="243">
        <f>ROUND(I140*H140,2)</f>
        <v>0</v>
      </c>
      <c r="K140" s="239" t="s">
        <v>168</v>
      </c>
      <c r="L140" s="41"/>
      <c r="M140" s="244" t="s">
        <v>1</v>
      </c>
      <c r="N140" s="245" t="s">
        <v>42</v>
      </c>
      <c r="O140" s="88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0" t="s">
        <v>169</v>
      </c>
      <c r="AT140" s="230" t="s">
        <v>165</v>
      </c>
      <c r="AU140" s="230" t="s">
        <v>84</v>
      </c>
      <c r="AY140" s="14" t="s">
        <v>147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4" t="s">
        <v>84</v>
      </c>
      <c r="BK140" s="231">
        <f>ROUND(I140*H140,2)</f>
        <v>0</v>
      </c>
      <c r="BL140" s="14" t="s">
        <v>169</v>
      </c>
      <c r="BM140" s="230" t="s">
        <v>960</v>
      </c>
    </row>
    <row r="141" s="2" customFormat="1">
      <c r="A141" s="35"/>
      <c r="B141" s="36"/>
      <c r="C141" s="37"/>
      <c r="D141" s="232" t="s">
        <v>154</v>
      </c>
      <c r="E141" s="37"/>
      <c r="F141" s="233" t="s">
        <v>372</v>
      </c>
      <c r="G141" s="37"/>
      <c r="H141" s="37"/>
      <c r="I141" s="234"/>
      <c r="J141" s="37"/>
      <c r="K141" s="37"/>
      <c r="L141" s="41"/>
      <c r="M141" s="235"/>
      <c r="N141" s="236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154</v>
      </c>
      <c r="AU141" s="14" t="s">
        <v>84</v>
      </c>
    </row>
    <row r="142" s="2" customFormat="1" ht="16.5" customHeight="1">
      <c r="A142" s="35"/>
      <c r="B142" s="36"/>
      <c r="C142" s="237" t="s">
        <v>199</v>
      </c>
      <c r="D142" s="237" t="s">
        <v>165</v>
      </c>
      <c r="E142" s="238" t="s">
        <v>961</v>
      </c>
      <c r="F142" s="239" t="s">
        <v>962</v>
      </c>
      <c r="G142" s="240" t="s">
        <v>151</v>
      </c>
      <c r="H142" s="241">
        <v>17</v>
      </c>
      <c r="I142" s="242"/>
      <c r="J142" s="243">
        <f>ROUND(I142*H142,2)</f>
        <v>0</v>
      </c>
      <c r="K142" s="239" t="s">
        <v>168</v>
      </c>
      <c r="L142" s="41"/>
      <c r="M142" s="244" t="s">
        <v>1</v>
      </c>
      <c r="N142" s="245" t="s">
        <v>42</v>
      </c>
      <c r="O142" s="88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0" t="s">
        <v>169</v>
      </c>
      <c r="AT142" s="230" t="s">
        <v>165</v>
      </c>
      <c r="AU142" s="230" t="s">
        <v>84</v>
      </c>
      <c r="AY142" s="14" t="s">
        <v>147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4" t="s">
        <v>84</v>
      </c>
      <c r="BK142" s="231">
        <f>ROUND(I142*H142,2)</f>
        <v>0</v>
      </c>
      <c r="BL142" s="14" t="s">
        <v>169</v>
      </c>
      <c r="BM142" s="230" t="s">
        <v>963</v>
      </c>
    </row>
    <row r="143" s="2" customFormat="1">
      <c r="A143" s="35"/>
      <c r="B143" s="36"/>
      <c r="C143" s="37"/>
      <c r="D143" s="232" t="s">
        <v>154</v>
      </c>
      <c r="E143" s="37"/>
      <c r="F143" s="233" t="s">
        <v>372</v>
      </c>
      <c r="G143" s="37"/>
      <c r="H143" s="37"/>
      <c r="I143" s="234"/>
      <c r="J143" s="37"/>
      <c r="K143" s="37"/>
      <c r="L143" s="41"/>
      <c r="M143" s="235"/>
      <c r="N143" s="236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154</v>
      </c>
      <c r="AU143" s="14" t="s">
        <v>84</v>
      </c>
    </row>
    <row r="144" s="2" customFormat="1" ht="16.5" customHeight="1">
      <c r="A144" s="35"/>
      <c r="B144" s="36"/>
      <c r="C144" s="237" t="s">
        <v>203</v>
      </c>
      <c r="D144" s="237" t="s">
        <v>165</v>
      </c>
      <c r="E144" s="238" t="s">
        <v>964</v>
      </c>
      <c r="F144" s="239" t="s">
        <v>965</v>
      </c>
      <c r="G144" s="240" t="s">
        <v>151</v>
      </c>
      <c r="H144" s="241">
        <v>1</v>
      </c>
      <c r="I144" s="242"/>
      <c r="J144" s="243">
        <f>ROUND(I144*H144,2)</f>
        <v>0</v>
      </c>
      <c r="K144" s="239" t="s">
        <v>168</v>
      </c>
      <c r="L144" s="41"/>
      <c r="M144" s="244" t="s">
        <v>1</v>
      </c>
      <c r="N144" s="245" t="s">
        <v>42</v>
      </c>
      <c r="O144" s="88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0" t="s">
        <v>169</v>
      </c>
      <c r="AT144" s="230" t="s">
        <v>165</v>
      </c>
      <c r="AU144" s="230" t="s">
        <v>84</v>
      </c>
      <c r="AY144" s="14" t="s">
        <v>147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4" t="s">
        <v>84</v>
      </c>
      <c r="BK144" s="231">
        <f>ROUND(I144*H144,2)</f>
        <v>0</v>
      </c>
      <c r="BL144" s="14" t="s">
        <v>169</v>
      </c>
      <c r="BM144" s="230" t="s">
        <v>966</v>
      </c>
    </row>
    <row r="145" s="2" customFormat="1">
      <c r="A145" s="35"/>
      <c r="B145" s="36"/>
      <c r="C145" s="37"/>
      <c r="D145" s="232" t="s">
        <v>154</v>
      </c>
      <c r="E145" s="37"/>
      <c r="F145" s="233" t="s">
        <v>372</v>
      </c>
      <c r="G145" s="37"/>
      <c r="H145" s="37"/>
      <c r="I145" s="234"/>
      <c r="J145" s="37"/>
      <c r="K145" s="37"/>
      <c r="L145" s="41"/>
      <c r="M145" s="235"/>
      <c r="N145" s="236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154</v>
      </c>
      <c r="AU145" s="14" t="s">
        <v>84</v>
      </c>
    </row>
    <row r="146" s="2" customFormat="1" ht="16.5" customHeight="1">
      <c r="A146" s="35"/>
      <c r="B146" s="36"/>
      <c r="C146" s="237" t="s">
        <v>207</v>
      </c>
      <c r="D146" s="237" t="s">
        <v>165</v>
      </c>
      <c r="E146" s="238" t="s">
        <v>967</v>
      </c>
      <c r="F146" s="239" t="s">
        <v>968</v>
      </c>
      <c r="G146" s="240" t="s">
        <v>151</v>
      </c>
      <c r="H146" s="241">
        <v>1</v>
      </c>
      <c r="I146" s="242"/>
      <c r="J146" s="243">
        <f>ROUND(I146*H146,2)</f>
        <v>0</v>
      </c>
      <c r="K146" s="239" t="s">
        <v>168</v>
      </c>
      <c r="L146" s="41"/>
      <c r="M146" s="244" t="s">
        <v>1</v>
      </c>
      <c r="N146" s="245" t="s">
        <v>42</v>
      </c>
      <c r="O146" s="88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0" t="s">
        <v>169</v>
      </c>
      <c r="AT146" s="230" t="s">
        <v>165</v>
      </c>
      <c r="AU146" s="230" t="s">
        <v>84</v>
      </c>
      <c r="AY146" s="14" t="s">
        <v>147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4" t="s">
        <v>84</v>
      </c>
      <c r="BK146" s="231">
        <f>ROUND(I146*H146,2)</f>
        <v>0</v>
      </c>
      <c r="BL146" s="14" t="s">
        <v>169</v>
      </c>
      <c r="BM146" s="230" t="s">
        <v>969</v>
      </c>
    </row>
    <row r="147" s="2" customFormat="1">
      <c r="A147" s="35"/>
      <c r="B147" s="36"/>
      <c r="C147" s="37"/>
      <c r="D147" s="232" t="s">
        <v>154</v>
      </c>
      <c r="E147" s="37"/>
      <c r="F147" s="233" t="s">
        <v>372</v>
      </c>
      <c r="G147" s="37"/>
      <c r="H147" s="37"/>
      <c r="I147" s="234"/>
      <c r="J147" s="37"/>
      <c r="K147" s="37"/>
      <c r="L147" s="41"/>
      <c r="M147" s="260"/>
      <c r="N147" s="261"/>
      <c r="O147" s="248"/>
      <c r="P147" s="248"/>
      <c r="Q147" s="248"/>
      <c r="R147" s="248"/>
      <c r="S147" s="248"/>
      <c r="T147" s="262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154</v>
      </c>
      <c r="AU147" s="14" t="s">
        <v>84</v>
      </c>
    </row>
    <row r="148" s="2" customFormat="1" ht="6.96" customHeight="1">
      <c r="A148" s="35"/>
      <c r="B148" s="63"/>
      <c r="C148" s="64"/>
      <c r="D148" s="64"/>
      <c r="E148" s="64"/>
      <c r="F148" s="64"/>
      <c r="G148" s="64"/>
      <c r="H148" s="64"/>
      <c r="I148" s="64"/>
      <c r="J148" s="64"/>
      <c r="K148" s="64"/>
      <c r="L148" s="41"/>
      <c r="M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</row>
  </sheetData>
  <sheetProtection sheet="1" autoFilter="0" formatColumns="0" formatRows="0" objects="1" scenarios="1" spinCount="100000" saltValue="UuMmp5QGwXJ6Fo4JTEpN6sh0xKu68UQ2oweaLevT2IM+8tkG+yf0WUez9sih/ZcK74SrimjNrhgglhZeApCk7g==" hashValue="Mqk12f+8z/+JRCNznvZttzgQcysk6v+X7D4PmV/gEoOVZ4T/zQBp0a/GURWFB7wakkIcNsKye48s+lulvr7gBw==" algorithmName="SHA-512" password="CC35"/>
  <autoFilter ref="C124:K147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116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86</v>
      </c>
    </row>
    <row r="4" hidden="1" s="1" customFormat="1" ht="24.96" customHeight="1">
      <c r="B4" s="17"/>
      <c r="D4" s="146" t="s">
        <v>117</v>
      </c>
      <c r="L4" s="17"/>
      <c r="M4" s="147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8" t="s">
        <v>16</v>
      </c>
      <c r="L6" s="17"/>
    </row>
    <row r="7" hidden="1" s="1" customFormat="1" ht="26.25" customHeight="1">
      <c r="B7" s="17"/>
      <c r="E7" s="149" t="str">
        <f>'Rekapitulace stavby'!K6</f>
        <v>Oprava PZS přejezdu P2611 a P10359 km 26,817 a 0,370 trati Benešov n.Pl. – Rumburk</v>
      </c>
      <c r="F7" s="148"/>
      <c r="G7" s="148"/>
      <c r="H7" s="148"/>
      <c r="L7" s="17"/>
    </row>
    <row r="8" hidden="1" s="2" customFormat="1" ht="12" customHeight="1">
      <c r="A8" s="35"/>
      <c r="B8" s="41"/>
      <c r="C8" s="35"/>
      <c r="D8" s="148" t="s">
        <v>118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51" t="s">
        <v>970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48" t="s">
        <v>18</v>
      </c>
      <c r="E11" s="35"/>
      <c r="F11" s="138" t="s">
        <v>1</v>
      </c>
      <c r="G11" s="35"/>
      <c r="H11" s="35"/>
      <c r="I11" s="148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48" t="s">
        <v>20</v>
      </c>
      <c r="E12" s="35"/>
      <c r="F12" s="138" t="s">
        <v>33</v>
      </c>
      <c r="G12" s="35"/>
      <c r="H12" s="35"/>
      <c r="I12" s="148" t="s">
        <v>22</v>
      </c>
      <c r="J12" s="152" t="str">
        <f>'Rekapitulace stavby'!AN8</f>
        <v>11. 10. 2023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8" t="s">
        <v>24</v>
      </c>
      <c r="E14" s="35"/>
      <c r="F14" s="35"/>
      <c r="G14" s="35"/>
      <c r="H14" s="35"/>
      <c r="I14" s="148" t="s">
        <v>25</v>
      </c>
      <c r="J14" s="138" t="str">
        <f>IF('Rekapitulace stavby'!AN10="","",'Rekapitulace stavby'!AN10)</f>
        <v>70994234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8" t="str">
        <f>IF('Rekapitulace stavby'!E11="","",'Rekapitulace stavby'!E11)</f>
        <v>Správa železnic, státni organizace</v>
      </c>
      <c r="F15" s="35"/>
      <c r="G15" s="35"/>
      <c r="H15" s="35"/>
      <c r="I15" s="148" t="s">
        <v>28</v>
      </c>
      <c r="J15" s="138" t="str">
        <f>IF('Rekapitulace stavby'!AN11="","",'Rekapitulace stavby'!AN11)</f>
        <v>CZ70994234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48" t="s">
        <v>30</v>
      </c>
      <c r="E17" s="35"/>
      <c r="F17" s="35"/>
      <c r="G17" s="35"/>
      <c r="H17" s="35"/>
      <c r="I17" s="148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8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48" t="s">
        <v>32</v>
      </c>
      <c r="E20" s="35"/>
      <c r="F20" s="35"/>
      <c r="G20" s="35"/>
      <c r="H20" s="35"/>
      <c r="I20" s="148" t="s">
        <v>25</v>
      </c>
      <c r="J20" s="138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8" t="str">
        <f>IF('Rekapitulace stavby'!E17="","",'Rekapitulace stavby'!E17)</f>
        <v xml:space="preserve"> </v>
      </c>
      <c r="F21" s="35"/>
      <c r="G21" s="35"/>
      <c r="H21" s="35"/>
      <c r="I21" s="148" t="s">
        <v>28</v>
      </c>
      <c r="J21" s="138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48" t="s">
        <v>35</v>
      </c>
      <c r="E23" s="35"/>
      <c r="F23" s="35"/>
      <c r="G23" s="35"/>
      <c r="H23" s="35"/>
      <c r="I23" s="148" t="s">
        <v>25</v>
      </c>
      <c r="J23" s="138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8" t="str">
        <f>IF('Rekapitulace stavby'!E20="","",'Rekapitulace stavby'!E20)</f>
        <v xml:space="preserve"> </v>
      </c>
      <c r="F24" s="35"/>
      <c r="G24" s="35"/>
      <c r="H24" s="35"/>
      <c r="I24" s="148" t="s">
        <v>28</v>
      </c>
      <c r="J24" s="138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48" t="s">
        <v>36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53"/>
      <c r="B27" s="154"/>
      <c r="C27" s="153"/>
      <c r="D27" s="153"/>
      <c r="E27" s="155" t="s">
        <v>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57"/>
      <c r="E29" s="157"/>
      <c r="F29" s="157"/>
      <c r="G29" s="157"/>
      <c r="H29" s="157"/>
      <c r="I29" s="157"/>
      <c r="J29" s="157"/>
      <c r="K29" s="157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58" t="s">
        <v>37</v>
      </c>
      <c r="E30" s="35"/>
      <c r="F30" s="35"/>
      <c r="G30" s="35"/>
      <c r="H30" s="35"/>
      <c r="I30" s="35"/>
      <c r="J30" s="159">
        <f>ROUND(J121,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7"/>
      <c r="E31" s="157"/>
      <c r="F31" s="157"/>
      <c r="G31" s="157"/>
      <c r="H31" s="157"/>
      <c r="I31" s="157"/>
      <c r="J31" s="157"/>
      <c r="K31" s="157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60" t="s">
        <v>39</v>
      </c>
      <c r="G32" s="35"/>
      <c r="H32" s="35"/>
      <c r="I32" s="160" t="s">
        <v>38</v>
      </c>
      <c r="J32" s="160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0" t="s">
        <v>41</v>
      </c>
      <c r="E33" s="148" t="s">
        <v>42</v>
      </c>
      <c r="F33" s="161">
        <f>ROUND((SUM(BE121:BE141)),  2)</f>
        <v>0</v>
      </c>
      <c r="G33" s="35"/>
      <c r="H33" s="35"/>
      <c r="I33" s="162">
        <v>0.20999999999999999</v>
      </c>
      <c r="J33" s="161">
        <f>ROUND(((SUM(BE121:BE141))*I33),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48" t="s">
        <v>43</v>
      </c>
      <c r="F34" s="161">
        <f>ROUND((SUM(BF121:BF141)),  2)</f>
        <v>0</v>
      </c>
      <c r="G34" s="35"/>
      <c r="H34" s="35"/>
      <c r="I34" s="162">
        <v>0.14999999999999999</v>
      </c>
      <c r="J34" s="161">
        <f>ROUND(((SUM(BF121:BF141))*I34),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8" t="s">
        <v>44</v>
      </c>
      <c r="F35" s="161">
        <f>ROUND((SUM(BG121:BG141)),  2)</f>
        <v>0</v>
      </c>
      <c r="G35" s="35"/>
      <c r="H35" s="35"/>
      <c r="I35" s="162">
        <v>0.20999999999999999</v>
      </c>
      <c r="J35" s="16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8" t="s">
        <v>45</v>
      </c>
      <c r="F36" s="161">
        <f>ROUND((SUM(BH121:BH141)),  2)</f>
        <v>0</v>
      </c>
      <c r="G36" s="35"/>
      <c r="H36" s="35"/>
      <c r="I36" s="162">
        <v>0.14999999999999999</v>
      </c>
      <c r="J36" s="16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8" t="s">
        <v>46</v>
      </c>
      <c r="F37" s="161">
        <f>ROUND((SUM(BI121:BI141)),  2)</f>
        <v>0</v>
      </c>
      <c r="G37" s="35"/>
      <c r="H37" s="35"/>
      <c r="I37" s="162">
        <v>0</v>
      </c>
      <c r="J37" s="16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63"/>
      <c r="D39" s="164" t="s">
        <v>47</v>
      </c>
      <c r="E39" s="165"/>
      <c r="F39" s="165"/>
      <c r="G39" s="166" t="s">
        <v>48</v>
      </c>
      <c r="H39" s="167" t="s">
        <v>49</v>
      </c>
      <c r="I39" s="165"/>
      <c r="J39" s="168">
        <f>SUM(J30:J37)</f>
        <v>0</v>
      </c>
      <c r="K39" s="16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70" t="s">
        <v>50</v>
      </c>
      <c r="E50" s="171"/>
      <c r="F50" s="171"/>
      <c r="G50" s="170" t="s">
        <v>51</v>
      </c>
      <c r="H50" s="171"/>
      <c r="I50" s="171"/>
      <c r="J50" s="171"/>
      <c r="K50" s="17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2" t="s">
        <v>52</v>
      </c>
      <c r="E61" s="173"/>
      <c r="F61" s="174" t="s">
        <v>53</v>
      </c>
      <c r="G61" s="172" t="s">
        <v>52</v>
      </c>
      <c r="H61" s="173"/>
      <c r="I61" s="173"/>
      <c r="J61" s="175" t="s">
        <v>53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70" t="s">
        <v>54</v>
      </c>
      <c r="E65" s="176"/>
      <c r="F65" s="176"/>
      <c r="G65" s="170" t="s">
        <v>55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2" t="s">
        <v>52</v>
      </c>
      <c r="E76" s="173"/>
      <c r="F76" s="174" t="s">
        <v>53</v>
      </c>
      <c r="G76" s="172" t="s">
        <v>52</v>
      </c>
      <c r="H76" s="173"/>
      <c r="I76" s="173"/>
      <c r="J76" s="175" t="s">
        <v>53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125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81" t="str">
        <f>E7</f>
        <v>Oprava PZS přejezdu P2611 a P10359 km 26,817 a 0,370 trati Benešov n.Pl. – Rumburk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118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98-98 - Vedlejší rozpočtové náklady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11. 10. 2023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železnic, státni organizace</v>
      </c>
      <c r="G91" s="37"/>
      <c r="H91" s="37"/>
      <c r="I91" s="29" t="s">
        <v>32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30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83" t="s">
        <v>126</v>
      </c>
      <c r="D94" s="184"/>
      <c r="E94" s="184"/>
      <c r="F94" s="184"/>
      <c r="G94" s="184"/>
      <c r="H94" s="184"/>
      <c r="I94" s="184"/>
      <c r="J94" s="185" t="s">
        <v>127</v>
      </c>
      <c r="K94" s="184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86" t="s">
        <v>128</v>
      </c>
      <c r="D96" s="37"/>
      <c r="E96" s="37"/>
      <c r="F96" s="37"/>
      <c r="G96" s="37"/>
      <c r="H96" s="37"/>
      <c r="I96" s="37"/>
      <c r="J96" s="107">
        <f>J121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129</v>
      </c>
    </row>
    <row r="97" hidden="1" s="9" customFormat="1" ht="24.96" customHeight="1">
      <c r="A97" s="9"/>
      <c r="B97" s="187"/>
      <c r="C97" s="188"/>
      <c r="D97" s="189" t="s">
        <v>130</v>
      </c>
      <c r="E97" s="190"/>
      <c r="F97" s="190"/>
      <c r="G97" s="190"/>
      <c r="H97" s="190"/>
      <c r="I97" s="190"/>
      <c r="J97" s="191">
        <f>J122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87"/>
      <c r="C98" s="188"/>
      <c r="D98" s="189" t="s">
        <v>971</v>
      </c>
      <c r="E98" s="190"/>
      <c r="F98" s="190"/>
      <c r="G98" s="190"/>
      <c r="H98" s="190"/>
      <c r="I98" s="190"/>
      <c r="J98" s="191">
        <f>J128</f>
        <v>0</v>
      </c>
      <c r="K98" s="188"/>
      <c r="L98" s="192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12" customFormat="1" ht="19.92" customHeight="1">
      <c r="A99" s="12"/>
      <c r="B99" s="251"/>
      <c r="C99" s="129"/>
      <c r="D99" s="252" t="s">
        <v>972</v>
      </c>
      <c r="E99" s="253"/>
      <c r="F99" s="253"/>
      <c r="G99" s="253"/>
      <c r="H99" s="253"/>
      <c r="I99" s="253"/>
      <c r="J99" s="254">
        <f>J135</f>
        <v>0</v>
      </c>
      <c r="K99" s="129"/>
      <c r="L99" s="255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hidden="1" s="12" customFormat="1" ht="19.92" customHeight="1">
      <c r="A100" s="12"/>
      <c r="B100" s="251"/>
      <c r="C100" s="129"/>
      <c r="D100" s="252" t="s">
        <v>973</v>
      </c>
      <c r="E100" s="253"/>
      <c r="F100" s="253"/>
      <c r="G100" s="253"/>
      <c r="H100" s="253"/>
      <c r="I100" s="253"/>
      <c r="J100" s="254">
        <f>J138</f>
        <v>0</v>
      </c>
      <c r="K100" s="129"/>
      <c r="L100" s="255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hidden="1" s="12" customFormat="1" ht="19.92" customHeight="1">
      <c r="A101" s="12"/>
      <c r="B101" s="251"/>
      <c r="C101" s="129"/>
      <c r="D101" s="252" t="s">
        <v>974</v>
      </c>
      <c r="E101" s="253"/>
      <c r="F101" s="253"/>
      <c r="G101" s="253"/>
      <c r="H101" s="253"/>
      <c r="I101" s="253"/>
      <c r="J101" s="254">
        <f>J140</f>
        <v>0</v>
      </c>
      <c r="K101" s="129"/>
      <c r="L101" s="255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hidden="1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hidden="1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hidden="1"/>
    <row r="105" hidden="1"/>
    <row r="106" hidden="1"/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131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6.25" customHeight="1">
      <c r="A111" s="35"/>
      <c r="B111" s="36"/>
      <c r="C111" s="37"/>
      <c r="D111" s="37"/>
      <c r="E111" s="181" t="str">
        <f>E7</f>
        <v>Oprava PZS přejezdu P2611 a P10359 km 26,817 a 0,370 trati Benešov n.Pl. – Rumburk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118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E9</f>
        <v>98-98 - Vedlejší rozpočtové náklady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F12</f>
        <v xml:space="preserve"> </v>
      </c>
      <c r="G115" s="37"/>
      <c r="H115" s="37"/>
      <c r="I115" s="29" t="s">
        <v>22</v>
      </c>
      <c r="J115" s="76" t="str">
        <f>IF(J12="","",J12)</f>
        <v>11. 10. 2023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E15</f>
        <v>Správa železnic, státni organizace</v>
      </c>
      <c r="G117" s="37"/>
      <c r="H117" s="37"/>
      <c r="I117" s="29" t="s">
        <v>32</v>
      </c>
      <c r="J117" s="33" t="str">
        <f>E21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30</v>
      </c>
      <c r="D118" s="37"/>
      <c r="E118" s="37"/>
      <c r="F118" s="24" t="str">
        <f>IF(E18="","",E18)</f>
        <v>Vyplň údaj</v>
      </c>
      <c r="G118" s="37"/>
      <c r="H118" s="37"/>
      <c r="I118" s="29" t="s">
        <v>35</v>
      </c>
      <c r="J118" s="33" t="str">
        <f>E24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0" customFormat="1" ht="29.28" customHeight="1">
      <c r="A120" s="193"/>
      <c r="B120" s="194"/>
      <c r="C120" s="195" t="s">
        <v>132</v>
      </c>
      <c r="D120" s="196" t="s">
        <v>62</v>
      </c>
      <c r="E120" s="196" t="s">
        <v>58</v>
      </c>
      <c r="F120" s="196" t="s">
        <v>59</v>
      </c>
      <c r="G120" s="196" t="s">
        <v>133</v>
      </c>
      <c r="H120" s="196" t="s">
        <v>134</v>
      </c>
      <c r="I120" s="196" t="s">
        <v>135</v>
      </c>
      <c r="J120" s="196" t="s">
        <v>127</v>
      </c>
      <c r="K120" s="197" t="s">
        <v>136</v>
      </c>
      <c r="L120" s="198"/>
      <c r="M120" s="97" t="s">
        <v>1</v>
      </c>
      <c r="N120" s="98" t="s">
        <v>41</v>
      </c>
      <c r="O120" s="98" t="s">
        <v>137</v>
      </c>
      <c r="P120" s="98" t="s">
        <v>138</v>
      </c>
      <c r="Q120" s="98" t="s">
        <v>139</v>
      </c>
      <c r="R120" s="98" t="s">
        <v>140</v>
      </c>
      <c r="S120" s="98" t="s">
        <v>141</v>
      </c>
      <c r="T120" s="99" t="s">
        <v>142</v>
      </c>
      <c r="U120" s="193"/>
      <c r="V120" s="193"/>
      <c r="W120" s="193"/>
      <c r="X120" s="193"/>
      <c r="Y120" s="193"/>
      <c r="Z120" s="193"/>
      <c r="AA120" s="193"/>
      <c r="AB120" s="193"/>
      <c r="AC120" s="193"/>
      <c r="AD120" s="193"/>
      <c r="AE120" s="193"/>
    </row>
    <row r="121" s="2" customFormat="1" ht="22.8" customHeight="1">
      <c r="A121" s="35"/>
      <c r="B121" s="36"/>
      <c r="C121" s="104" t="s">
        <v>143</v>
      </c>
      <c r="D121" s="37"/>
      <c r="E121" s="37"/>
      <c r="F121" s="37"/>
      <c r="G121" s="37"/>
      <c r="H121" s="37"/>
      <c r="I121" s="37"/>
      <c r="J121" s="199">
        <f>BK121</f>
        <v>0</v>
      </c>
      <c r="K121" s="37"/>
      <c r="L121" s="41"/>
      <c r="M121" s="100"/>
      <c r="N121" s="200"/>
      <c r="O121" s="101"/>
      <c r="P121" s="201">
        <f>P122+P128</f>
        <v>0</v>
      </c>
      <c r="Q121" s="101"/>
      <c r="R121" s="201">
        <f>R122+R128</f>
        <v>0</v>
      </c>
      <c r="S121" s="101"/>
      <c r="T121" s="202">
        <f>T122+T128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76</v>
      </c>
      <c r="AU121" s="14" t="s">
        <v>129</v>
      </c>
      <c r="BK121" s="203">
        <f>BK122+BK128</f>
        <v>0</v>
      </c>
    </row>
    <row r="122" s="11" customFormat="1" ht="25.92" customHeight="1">
      <c r="A122" s="11"/>
      <c r="B122" s="204"/>
      <c r="C122" s="205"/>
      <c r="D122" s="206" t="s">
        <v>76</v>
      </c>
      <c r="E122" s="207" t="s">
        <v>144</v>
      </c>
      <c r="F122" s="207" t="s">
        <v>145</v>
      </c>
      <c r="G122" s="205"/>
      <c r="H122" s="205"/>
      <c r="I122" s="208"/>
      <c r="J122" s="209">
        <f>BK122</f>
        <v>0</v>
      </c>
      <c r="K122" s="205"/>
      <c r="L122" s="210"/>
      <c r="M122" s="211"/>
      <c r="N122" s="212"/>
      <c r="O122" s="212"/>
      <c r="P122" s="213">
        <f>SUM(P123:P127)</f>
        <v>0</v>
      </c>
      <c r="Q122" s="212"/>
      <c r="R122" s="213">
        <f>SUM(R123:R127)</f>
        <v>0</v>
      </c>
      <c r="S122" s="212"/>
      <c r="T122" s="214">
        <f>SUM(T123:T127)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5" t="s">
        <v>146</v>
      </c>
      <c r="AT122" s="216" t="s">
        <v>76</v>
      </c>
      <c r="AU122" s="216" t="s">
        <v>77</v>
      </c>
      <c r="AY122" s="215" t="s">
        <v>147</v>
      </c>
      <c r="BK122" s="217">
        <f>SUM(BK123:BK127)</f>
        <v>0</v>
      </c>
    </row>
    <row r="123" s="2" customFormat="1" ht="49.05" customHeight="1">
      <c r="A123" s="35"/>
      <c r="B123" s="36"/>
      <c r="C123" s="237" t="s">
        <v>84</v>
      </c>
      <c r="D123" s="237" t="s">
        <v>165</v>
      </c>
      <c r="E123" s="238" t="s">
        <v>975</v>
      </c>
      <c r="F123" s="239" t="s">
        <v>976</v>
      </c>
      <c r="G123" s="240" t="s">
        <v>320</v>
      </c>
      <c r="H123" s="241">
        <v>100</v>
      </c>
      <c r="I123" s="242"/>
      <c r="J123" s="243">
        <f>ROUND(I123*H123,2)</f>
        <v>0</v>
      </c>
      <c r="K123" s="239" t="s">
        <v>168</v>
      </c>
      <c r="L123" s="41"/>
      <c r="M123" s="244" t="s">
        <v>1</v>
      </c>
      <c r="N123" s="245" t="s">
        <v>42</v>
      </c>
      <c r="O123" s="88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0" t="s">
        <v>169</v>
      </c>
      <c r="AT123" s="230" t="s">
        <v>165</v>
      </c>
      <c r="AU123" s="230" t="s">
        <v>84</v>
      </c>
      <c r="AY123" s="14" t="s">
        <v>147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4" t="s">
        <v>84</v>
      </c>
      <c r="BK123" s="231">
        <f>ROUND(I123*H123,2)</f>
        <v>0</v>
      </c>
      <c r="BL123" s="14" t="s">
        <v>169</v>
      </c>
      <c r="BM123" s="230" t="s">
        <v>977</v>
      </c>
    </row>
    <row r="124" s="2" customFormat="1" ht="90" customHeight="1">
      <c r="A124" s="35"/>
      <c r="B124" s="36"/>
      <c r="C124" s="237" t="s">
        <v>86</v>
      </c>
      <c r="D124" s="237" t="s">
        <v>165</v>
      </c>
      <c r="E124" s="238" t="s">
        <v>978</v>
      </c>
      <c r="F124" s="239" t="s">
        <v>979</v>
      </c>
      <c r="G124" s="240" t="s">
        <v>572</v>
      </c>
      <c r="H124" s="241">
        <v>6</v>
      </c>
      <c r="I124" s="242"/>
      <c r="J124" s="243">
        <f>ROUND(I124*H124,2)</f>
        <v>0</v>
      </c>
      <c r="K124" s="239" t="s">
        <v>168</v>
      </c>
      <c r="L124" s="41"/>
      <c r="M124" s="244" t="s">
        <v>1</v>
      </c>
      <c r="N124" s="245" t="s">
        <v>42</v>
      </c>
      <c r="O124" s="88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0" t="s">
        <v>980</v>
      </c>
      <c r="AT124" s="230" t="s">
        <v>165</v>
      </c>
      <c r="AU124" s="230" t="s">
        <v>84</v>
      </c>
      <c r="AY124" s="14" t="s">
        <v>147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4" t="s">
        <v>84</v>
      </c>
      <c r="BK124" s="231">
        <f>ROUND(I124*H124,2)</f>
        <v>0</v>
      </c>
      <c r="BL124" s="14" t="s">
        <v>980</v>
      </c>
      <c r="BM124" s="230" t="s">
        <v>981</v>
      </c>
    </row>
    <row r="125" s="2" customFormat="1" ht="44.25" customHeight="1">
      <c r="A125" s="35"/>
      <c r="B125" s="36"/>
      <c r="C125" s="237" t="s">
        <v>94</v>
      </c>
      <c r="D125" s="237" t="s">
        <v>165</v>
      </c>
      <c r="E125" s="238" t="s">
        <v>982</v>
      </c>
      <c r="F125" s="239" t="s">
        <v>983</v>
      </c>
      <c r="G125" s="240" t="s">
        <v>572</v>
      </c>
      <c r="H125" s="241">
        <v>6</v>
      </c>
      <c r="I125" s="242"/>
      <c r="J125" s="243">
        <f>ROUND(I125*H125,2)</f>
        <v>0</v>
      </c>
      <c r="K125" s="239" t="s">
        <v>168</v>
      </c>
      <c r="L125" s="41"/>
      <c r="M125" s="244" t="s">
        <v>1</v>
      </c>
      <c r="N125" s="245" t="s">
        <v>42</v>
      </c>
      <c r="O125" s="88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0" t="s">
        <v>980</v>
      </c>
      <c r="AT125" s="230" t="s">
        <v>165</v>
      </c>
      <c r="AU125" s="230" t="s">
        <v>84</v>
      </c>
      <c r="AY125" s="14" t="s">
        <v>147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4" t="s">
        <v>84</v>
      </c>
      <c r="BK125" s="231">
        <f>ROUND(I125*H125,2)</f>
        <v>0</v>
      </c>
      <c r="BL125" s="14" t="s">
        <v>980</v>
      </c>
      <c r="BM125" s="230" t="s">
        <v>984</v>
      </c>
    </row>
    <row r="126" s="2" customFormat="1" ht="100.5" customHeight="1">
      <c r="A126" s="35"/>
      <c r="B126" s="36"/>
      <c r="C126" s="237" t="s">
        <v>146</v>
      </c>
      <c r="D126" s="237" t="s">
        <v>165</v>
      </c>
      <c r="E126" s="238" t="s">
        <v>985</v>
      </c>
      <c r="F126" s="239" t="s">
        <v>986</v>
      </c>
      <c r="G126" s="240" t="s">
        <v>572</v>
      </c>
      <c r="H126" s="241">
        <v>0.5</v>
      </c>
      <c r="I126" s="242"/>
      <c r="J126" s="243">
        <f>ROUND(I126*H126,2)</f>
        <v>0</v>
      </c>
      <c r="K126" s="239" t="s">
        <v>168</v>
      </c>
      <c r="L126" s="41"/>
      <c r="M126" s="244" t="s">
        <v>1</v>
      </c>
      <c r="N126" s="245" t="s">
        <v>42</v>
      </c>
      <c r="O126" s="88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0" t="s">
        <v>980</v>
      </c>
      <c r="AT126" s="230" t="s">
        <v>165</v>
      </c>
      <c r="AU126" s="230" t="s">
        <v>84</v>
      </c>
      <c r="AY126" s="14" t="s">
        <v>147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4" t="s">
        <v>84</v>
      </c>
      <c r="BK126" s="231">
        <f>ROUND(I126*H126,2)</f>
        <v>0</v>
      </c>
      <c r="BL126" s="14" t="s">
        <v>980</v>
      </c>
      <c r="BM126" s="230" t="s">
        <v>987</v>
      </c>
    </row>
    <row r="127" s="2" customFormat="1" ht="101.25" customHeight="1">
      <c r="A127" s="35"/>
      <c r="B127" s="36"/>
      <c r="C127" s="237" t="s">
        <v>171</v>
      </c>
      <c r="D127" s="237" t="s">
        <v>165</v>
      </c>
      <c r="E127" s="238" t="s">
        <v>988</v>
      </c>
      <c r="F127" s="239" t="s">
        <v>989</v>
      </c>
      <c r="G127" s="240" t="s">
        <v>572</v>
      </c>
      <c r="H127" s="241">
        <v>3.3999999999999999</v>
      </c>
      <c r="I127" s="242"/>
      <c r="J127" s="243">
        <f>ROUND(I127*H127,2)</f>
        <v>0</v>
      </c>
      <c r="K127" s="239" t="s">
        <v>168</v>
      </c>
      <c r="L127" s="41"/>
      <c r="M127" s="244" t="s">
        <v>1</v>
      </c>
      <c r="N127" s="245" t="s">
        <v>42</v>
      </c>
      <c r="O127" s="88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0" t="s">
        <v>980</v>
      </c>
      <c r="AT127" s="230" t="s">
        <v>165</v>
      </c>
      <c r="AU127" s="230" t="s">
        <v>84</v>
      </c>
      <c r="AY127" s="14" t="s">
        <v>147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4" t="s">
        <v>84</v>
      </c>
      <c r="BK127" s="231">
        <f>ROUND(I127*H127,2)</f>
        <v>0</v>
      </c>
      <c r="BL127" s="14" t="s">
        <v>980</v>
      </c>
      <c r="BM127" s="230" t="s">
        <v>990</v>
      </c>
    </row>
    <row r="128" s="11" customFormat="1" ht="25.92" customHeight="1">
      <c r="A128" s="11"/>
      <c r="B128" s="204"/>
      <c r="C128" s="205"/>
      <c r="D128" s="206" t="s">
        <v>76</v>
      </c>
      <c r="E128" s="207" t="s">
        <v>991</v>
      </c>
      <c r="F128" s="207" t="s">
        <v>115</v>
      </c>
      <c r="G128" s="205"/>
      <c r="H128" s="205"/>
      <c r="I128" s="208"/>
      <c r="J128" s="209">
        <f>BK128</f>
        <v>0</v>
      </c>
      <c r="K128" s="205"/>
      <c r="L128" s="210"/>
      <c r="M128" s="211"/>
      <c r="N128" s="212"/>
      <c r="O128" s="212"/>
      <c r="P128" s="213">
        <f>P129+SUM(P130:P135)+P138+P140</f>
        <v>0</v>
      </c>
      <c r="Q128" s="212"/>
      <c r="R128" s="213">
        <f>R129+SUM(R130:R135)+R138+R140</f>
        <v>0</v>
      </c>
      <c r="S128" s="212"/>
      <c r="T128" s="214">
        <f>T129+SUM(T130:T135)+T138+T140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15" t="s">
        <v>171</v>
      </c>
      <c r="AT128" s="216" t="s">
        <v>76</v>
      </c>
      <c r="AU128" s="216" t="s">
        <v>77</v>
      </c>
      <c r="AY128" s="215" t="s">
        <v>147</v>
      </c>
      <c r="BK128" s="217">
        <f>BK129+SUM(BK130:BK135)+BK138+BK140</f>
        <v>0</v>
      </c>
    </row>
    <row r="129" s="2" customFormat="1" ht="21.75" customHeight="1">
      <c r="A129" s="35"/>
      <c r="B129" s="36"/>
      <c r="C129" s="237" t="s">
        <v>175</v>
      </c>
      <c r="D129" s="237" t="s">
        <v>165</v>
      </c>
      <c r="E129" s="238" t="s">
        <v>992</v>
      </c>
      <c r="F129" s="239" t="s">
        <v>993</v>
      </c>
      <c r="G129" s="240" t="s">
        <v>994</v>
      </c>
      <c r="H129" s="263"/>
      <c r="I129" s="242"/>
      <c r="J129" s="243">
        <f>ROUND(I129*H129,2)</f>
        <v>0</v>
      </c>
      <c r="K129" s="239" t="s">
        <v>168</v>
      </c>
      <c r="L129" s="41"/>
      <c r="M129" s="244" t="s">
        <v>1</v>
      </c>
      <c r="N129" s="245" t="s">
        <v>42</v>
      </c>
      <c r="O129" s="88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0" t="s">
        <v>995</v>
      </c>
      <c r="AT129" s="230" t="s">
        <v>165</v>
      </c>
      <c r="AU129" s="230" t="s">
        <v>84</v>
      </c>
      <c r="AY129" s="14" t="s">
        <v>147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4" t="s">
        <v>84</v>
      </c>
      <c r="BK129" s="231">
        <f>ROUND(I129*H129,2)</f>
        <v>0</v>
      </c>
      <c r="BL129" s="14" t="s">
        <v>995</v>
      </c>
      <c r="BM129" s="230" t="s">
        <v>996</v>
      </c>
    </row>
    <row r="130" s="2" customFormat="1" ht="24.15" customHeight="1">
      <c r="A130" s="35"/>
      <c r="B130" s="36"/>
      <c r="C130" s="237" t="s">
        <v>179</v>
      </c>
      <c r="D130" s="237" t="s">
        <v>165</v>
      </c>
      <c r="E130" s="238" t="s">
        <v>997</v>
      </c>
      <c r="F130" s="239" t="s">
        <v>998</v>
      </c>
      <c r="G130" s="240" t="s">
        <v>994</v>
      </c>
      <c r="H130" s="263"/>
      <c r="I130" s="242"/>
      <c r="J130" s="243">
        <f>ROUND(I130*H130,2)</f>
        <v>0</v>
      </c>
      <c r="K130" s="239" t="s">
        <v>168</v>
      </c>
      <c r="L130" s="41"/>
      <c r="M130" s="244" t="s">
        <v>1</v>
      </c>
      <c r="N130" s="245" t="s">
        <v>42</v>
      </c>
      <c r="O130" s="88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0" t="s">
        <v>995</v>
      </c>
      <c r="AT130" s="230" t="s">
        <v>165</v>
      </c>
      <c r="AU130" s="230" t="s">
        <v>84</v>
      </c>
      <c r="AY130" s="14" t="s">
        <v>147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4" t="s">
        <v>84</v>
      </c>
      <c r="BK130" s="231">
        <f>ROUND(I130*H130,2)</f>
        <v>0</v>
      </c>
      <c r="BL130" s="14" t="s">
        <v>995</v>
      </c>
      <c r="BM130" s="230" t="s">
        <v>999</v>
      </c>
    </row>
    <row r="131" s="2" customFormat="1" ht="78" customHeight="1">
      <c r="A131" s="35"/>
      <c r="B131" s="36"/>
      <c r="C131" s="237" t="s">
        <v>183</v>
      </c>
      <c r="D131" s="237" t="s">
        <v>165</v>
      </c>
      <c r="E131" s="238" t="s">
        <v>1000</v>
      </c>
      <c r="F131" s="239" t="s">
        <v>1001</v>
      </c>
      <c r="G131" s="240" t="s">
        <v>994</v>
      </c>
      <c r="H131" s="263"/>
      <c r="I131" s="242"/>
      <c r="J131" s="243">
        <f>ROUND(I131*H131,2)</f>
        <v>0</v>
      </c>
      <c r="K131" s="239" t="s">
        <v>168</v>
      </c>
      <c r="L131" s="41"/>
      <c r="M131" s="244" t="s">
        <v>1</v>
      </c>
      <c r="N131" s="245" t="s">
        <v>42</v>
      </c>
      <c r="O131" s="88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0" t="s">
        <v>995</v>
      </c>
      <c r="AT131" s="230" t="s">
        <v>165</v>
      </c>
      <c r="AU131" s="230" t="s">
        <v>84</v>
      </c>
      <c r="AY131" s="14" t="s">
        <v>147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4" t="s">
        <v>84</v>
      </c>
      <c r="BK131" s="231">
        <f>ROUND(I131*H131,2)</f>
        <v>0</v>
      </c>
      <c r="BL131" s="14" t="s">
        <v>995</v>
      </c>
      <c r="BM131" s="230" t="s">
        <v>1002</v>
      </c>
    </row>
    <row r="132" s="2" customFormat="1" ht="33" customHeight="1">
      <c r="A132" s="35"/>
      <c r="B132" s="36"/>
      <c r="C132" s="237" t="s">
        <v>187</v>
      </c>
      <c r="D132" s="237" t="s">
        <v>165</v>
      </c>
      <c r="E132" s="238" t="s">
        <v>1003</v>
      </c>
      <c r="F132" s="239" t="s">
        <v>1004</v>
      </c>
      <c r="G132" s="240" t="s">
        <v>994</v>
      </c>
      <c r="H132" s="263"/>
      <c r="I132" s="242"/>
      <c r="J132" s="243">
        <f>ROUND(I132*H132,2)</f>
        <v>0</v>
      </c>
      <c r="K132" s="239" t="s">
        <v>1</v>
      </c>
      <c r="L132" s="41"/>
      <c r="M132" s="244" t="s">
        <v>1</v>
      </c>
      <c r="N132" s="245" t="s">
        <v>42</v>
      </c>
      <c r="O132" s="88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0" t="s">
        <v>995</v>
      </c>
      <c r="AT132" s="230" t="s">
        <v>165</v>
      </c>
      <c r="AU132" s="230" t="s">
        <v>84</v>
      </c>
      <c r="AY132" s="14" t="s">
        <v>147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4" t="s">
        <v>84</v>
      </c>
      <c r="BK132" s="231">
        <f>ROUND(I132*H132,2)</f>
        <v>0</v>
      </c>
      <c r="BL132" s="14" t="s">
        <v>995</v>
      </c>
      <c r="BM132" s="230" t="s">
        <v>1005</v>
      </c>
    </row>
    <row r="133" s="2" customFormat="1" ht="21.75" customHeight="1">
      <c r="A133" s="35"/>
      <c r="B133" s="36"/>
      <c r="C133" s="237" t="s">
        <v>191</v>
      </c>
      <c r="D133" s="237" t="s">
        <v>165</v>
      </c>
      <c r="E133" s="238" t="s">
        <v>1006</v>
      </c>
      <c r="F133" s="239" t="s">
        <v>1007</v>
      </c>
      <c r="G133" s="240" t="s">
        <v>994</v>
      </c>
      <c r="H133" s="263"/>
      <c r="I133" s="242"/>
      <c r="J133" s="243">
        <f>ROUND(I133*H133,2)</f>
        <v>0</v>
      </c>
      <c r="K133" s="239" t="s">
        <v>168</v>
      </c>
      <c r="L133" s="41"/>
      <c r="M133" s="244" t="s">
        <v>1</v>
      </c>
      <c r="N133" s="245" t="s">
        <v>42</v>
      </c>
      <c r="O133" s="88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0" t="s">
        <v>995</v>
      </c>
      <c r="AT133" s="230" t="s">
        <v>165</v>
      </c>
      <c r="AU133" s="230" t="s">
        <v>84</v>
      </c>
      <c r="AY133" s="14" t="s">
        <v>147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4" t="s">
        <v>84</v>
      </c>
      <c r="BK133" s="231">
        <f>ROUND(I133*H133,2)</f>
        <v>0</v>
      </c>
      <c r="BL133" s="14" t="s">
        <v>995</v>
      </c>
      <c r="BM133" s="230" t="s">
        <v>1008</v>
      </c>
    </row>
    <row r="134" s="2" customFormat="1" ht="66.75" customHeight="1">
      <c r="A134" s="35"/>
      <c r="B134" s="36"/>
      <c r="C134" s="237" t="s">
        <v>195</v>
      </c>
      <c r="D134" s="237" t="s">
        <v>165</v>
      </c>
      <c r="E134" s="238" t="s">
        <v>1009</v>
      </c>
      <c r="F134" s="239" t="s">
        <v>1010</v>
      </c>
      <c r="G134" s="240" t="s">
        <v>994</v>
      </c>
      <c r="H134" s="263"/>
      <c r="I134" s="242"/>
      <c r="J134" s="243">
        <f>ROUND(I134*H134,2)</f>
        <v>0</v>
      </c>
      <c r="K134" s="239" t="s">
        <v>168</v>
      </c>
      <c r="L134" s="41"/>
      <c r="M134" s="244" t="s">
        <v>1</v>
      </c>
      <c r="N134" s="245" t="s">
        <v>42</v>
      </c>
      <c r="O134" s="88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0" t="s">
        <v>995</v>
      </c>
      <c r="AT134" s="230" t="s">
        <v>165</v>
      </c>
      <c r="AU134" s="230" t="s">
        <v>84</v>
      </c>
      <c r="AY134" s="14" t="s">
        <v>147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4" t="s">
        <v>84</v>
      </c>
      <c r="BK134" s="231">
        <f>ROUND(I134*H134,2)</f>
        <v>0</v>
      </c>
      <c r="BL134" s="14" t="s">
        <v>995</v>
      </c>
      <c r="BM134" s="230" t="s">
        <v>1011</v>
      </c>
    </row>
    <row r="135" s="11" customFormat="1" ht="22.8" customHeight="1">
      <c r="A135" s="11"/>
      <c r="B135" s="204"/>
      <c r="C135" s="205"/>
      <c r="D135" s="206" t="s">
        <v>76</v>
      </c>
      <c r="E135" s="256" t="s">
        <v>1012</v>
      </c>
      <c r="F135" s="256" t="s">
        <v>1013</v>
      </c>
      <c r="G135" s="205"/>
      <c r="H135" s="205"/>
      <c r="I135" s="208"/>
      <c r="J135" s="257">
        <f>BK135</f>
        <v>0</v>
      </c>
      <c r="K135" s="205"/>
      <c r="L135" s="210"/>
      <c r="M135" s="211"/>
      <c r="N135" s="212"/>
      <c r="O135" s="212"/>
      <c r="P135" s="213">
        <f>SUM(P136:P137)</f>
        <v>0</v>
      </c>
      <c r="Q135" s="212"/>
      <c r="R135" s="213">
        <f>SUM(R136:R137)</f>
        <v>0</v>
      </c>
      <c r="S135" s="212"/>
      <c r="T135" s="214">
        <f>SUM(T136:T137)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15" t="s">
        <v>171</v>
      </c>
      <c r="AT135" s="216" t="s">
        <v>76</v>
      </c>
      <c r="AU135" s="216" t="s">
        <v>84</v>
      </c>
      <c r="AY135" s="215" t="s">
        <v>147</v>
      </c>
      <c r="BK135" s="217">
        <f>SUM(BK136:BK137)</f>
        <v>0</v>
      </c>
    </row>
    <row r="136" s="2" customFormat="1" ht="16.5" customHeight="1">
      <c r="A136" s="35"/>
      <c r="B136" s="36"/>
      <c r="C136" s="237" t="s">
        <v>199</v>
      </c>
      <c r="D136" s="237" t="s">
        <v>165</v>
      </c>
      <c r="E136" s="238" t="s">
        <v>1014</v>
      </c>
      <c r="F136" s="239" t="s">
        <v>1015</v>
      </c>
      <c r="G136" s="240" t="s">
        <v>994</v>
      </c>
      <c r="H136" s="263"/>
      <c r="I136" s="242"/>
      <c r="J136" s="243">
        <f>ROUND(I136*H136,2)</f>
        <v>0</v>
      </c>
      <c r="K136" s="239" t="s">
        <v>1</v>
      </c>
      <c r="L136" s="41"/>
      <c r="M136" s="244" t="s">
        <v>1</v>
      </c>
      <c r="N136" s="245" t="s">
        <v>42</v>
      </c>
      <c r="O136" s="88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0" t="s">
        <v>995</v>
      </c>
      <c r="AT136" s="230" t="s">
        <v>165</v>
      </c>
      <c r="AU136" s="230" t="s">
        <v>86</v>
      </c>
      <c r="AY136" s="14" t="s">
        <v>147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4" t="s">
        <v>84</v>
      </c>
      <c r="BK136" s="231">
        <f>ROUND(I136*H136,2)</f>
        <v>0</v>
      </c>
      <c r="BL136" s="14" t="s">
        <v>995</v>
      </c>
      <c r="BM136" s="230" t="s">
        <v>1016</v>
      </c>
    </row>
    <row r="137" s="2" customFormat="1" ht="16.5" customHeight="1">
      <c r="A137" s="35"/>
      <c r="B137" s="36"/>
      <c r="C137" s="237" t="s">
        <v>203</v>
      </c>
      <c r="D137" s="237" t="s">
        <v>165</v>
      </c>
      <c r="E137" s="238" t="s">
        <v>1017</v>
      </c>
      <c r="F137" s="239" t="s">
        <v>1018</v>
      </c>
      <c r="G137" s="240" t="s">
        <v>994</v>
      </c>
      <c r="H137" s="263"/>
      <c r="I137" s="242"/>
      <c r="J137" s="243">
        <f>ROUND(I137*H137,2)</f>
        <v>0</v>
      </c>
      <c r="K137" s="239" t="s">
        <v>1</v>
      </c>
      <c r="L137" s="41"/>
      <c r="M137" s="244" t="s">
        <v>1</v>
      </c>
      <c r="N137" s="245" t="s">
        <v>42</v>
      </c>
      <c r="O137" s="88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0" t="s">
        <v>995</v>
      </c>
      <c r="AT137" s="230" t="s">
        <v>165</v>
      </c>
      <c r="AU137" s="230" t="s">
        <v>86</v>
      </c>
      <c r="AY137" s="14" t="s">
        <v>147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4" t="s">
        <v>84</v>
      </c>
      <c r="BK137" s="231">
        <f>ROUND(I137*H137,2)</f>
        <v>0</v>
      </c>
      <c r="BL137" s="14" t="s">
        <v>995</v>
      </c>
      <c r="BM137" s="230" t="s">
        <v>1019</v>
      </c>
    </row>
    <row r="138" s="11" customFormat="1" ht="22.8" customHeight="1">
      <c r="A138" s="11"/>
      <c r="B138" s="204"/>
      <c r="C138" s="205"/>
      <c r="D138" s="206" t="s">
        <v>76</v>
      </c>
      <c r="E138" s="256" t="s">
        <v>1020</v>
      </c>
      <c r="F138" s="256" t="s">
        <v>1021</v>
      </c>
      <c r="G138" s="205"/>
      <c r="H138" s="205"/>
      <c r="I138" s="208"/>
      <c r="J138" s="257">
        <f>BK138</f>
        <v>0</v>
      </c>
      <c r="K138" s="205"/>
      <c r="L138" s="210"/>
      <c r="M138" s="211"/>
      <c r="N138" s="212"/>
      <c r="O138" s="212"/>
      <c r="P138" s="213">
        <f>P139</f>
        <v>0</v>
      </c>
      <c r="Q138" s="212"/>
      <c r="R138" s="213">
        <f>R139</f>
        <v>0</v>
      </c>
      <c r="S138" s="212"/>
      <c r="T138" s="214">
        <f>T139</f>
        <v>0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215" t="s">
        <v>171</v>
      </c>
      <c r="AT138" s="216" t="s">
        <v>76</v>
      </c>
      <c r="AU138" s="216" t="s">
        <v>84</v>
      </c>
      <c r="AY138" s="215" t="s">
        <v>147</v>
      </c>
      <c r="BK138" s="217">
        <f>BK139</f>
        <v>0</v>
      </c>
    </row>
    <row r="139" s="2" customFormat="1" ht="16.5" customHeight="1">
      <c r="A139" s="35"/>
      <c r="B139" s="36"/>
      <c r="C139" s="237" t="s">
        <v>207</v>
      </c>
      <c r="D139" s="237" t="s">
        <v>165</v>
      </c>
      <c r="E139" s="238" t="s">
        <v>1022</v>
      </c>
      <c r="F139" s="239" t="s">
        <v>1023</v>
      </c>
      <c r="G139" s="240" t="s">
        <v>1024</v>
      </c>
      <c r="H139" s="241">
        <v>1</v>
      </c>
      <c r="I139" s="242"/>
      <c r="J139" s="243">
        <f>ROUND(I139*H139,2)</f>
        <v>0</v>
      </c>
      <c r="K139" s="239" t="s">
        <v>1</v>
      </c>
      <c r="L139" s="41"/>
      <c r="M139" s="244" t="s">
        <v>1</v>
      </c>
      <c r="N139" s="245" t="s">
        <v>42</v>
      </c>
      <c r="O139" s="88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0" t="s">
        <v>995</v>
      </c>
      <c r="AT139" s="230" t="s">
        <v>165</v>
      </c>
      <c r="AU139" s="230" t="s">
        <v>86</v>
      </c>
      <c r="AY139" s="14" t="s">
        <v>147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4" t="s">
        <v>84</v>
      </c>
      <c r="BK139" s="231">
        <f>ROUND(I139*H139,2)</f>
        <v>0</v>
      </c>
      <c r="BL139" s="14" t="s">
        <v>995</v>
      </c>
      <c r="BM139" s="230" t="s">
        <v>1025</v>
      </c>
    </row>
    <row r="140" s="11" customFormat="1" ht="22.8" customHeight="1">
      <c r="A140" s="11"/>
      <c r="B140" s="204"/>
      <c r="C140" s="205"/>
      <c r="D140" s="206" t="s">
        <v>76</v>
      </c>
      <c r="E140" s="256" t="s">
        <v>1026</v>
      </c>
      <c r="F140" s="256" t="s">
        <v>1027</v>
      </c>
      <c r="G140" s="205"/>
      <c r="H140" s="205"/>
      <c r="I140" s="208"/>
      <c r="J140" s="257">
        <f>BK140</f>
        <v>0</v>
      </c>
      <c r="K140" s="205"/>
      <c r="L140" s="210"/>
      <c r="M140" s="211"/>
      <c r="N140" s="212"/>
      <c r="O140" s="212"/>
      <c r="P140" s="213">
        <f>P141</f>
        <v>0</v>
      </c>
      <c r="Q140" s="212"/>
      <c r="R140" s="213">
        <f>R141</f>
        <v>0</v>
      </c>
      <c r="S140" s="212"/>
      <c r="T140" s="214">
        <f>T141</f>
        <v>0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R140" s="215" t="s">
        <v>171</v>
      </c>
      <c r="AT140" s="216" t="s">
        <v>76</v>
      </c>
      <c r="AU140" s="216" t="s">
        <v>84</v>
      </c>
      <c r="AY140" s="215" t="s">
        <v>147</v>
      </c>
      <c r="BK140" s="217">
        <f>BK141</f>
        <v>0</v>
      </c>
    </row>
    <row r="141" s="2" customFormat="1" ht="16.5" customHeight="1">
      <c r="A141" s="35"/>
      <c r="B141" s="36"/>
      <c r="C141" s="237" t="s">
        <v>8</v>
      </c>
      <c r="D141" s="237" t="s">
        <v>165</v>
      </c>
      <c r="E141" s="238" t="s">
        <v>1028</v>
      </c>
      <c r="F141" s="239" t="s">
        <v>1029</v>
      </c>
      <c r="G141" s="240" t="s">
        <v>1024</v>
      </c>
      <c r="H141" s="241">
        <v>1</v>
      </c>
      <c r="I141" s="242"/>
      <c r="J141" s="243">
        <f>ROUND(I141*H141,2)</f>
        <v>0</v>
      </c>
      <c r="K141" s="239" t="s">
        <v>1</v>
      </c>
      <c r="L141" s="41"/>
      <c r="M141" s="246" t="s">
        <v>1</v>
      </c>
      <c r="N141" s="247" t="s">
        <v>42</v>
      </c>
      <c r="O141" s="248"/>
      <c r="P141" s="249">
        <f>O141*H141</f>
        <v>0</v>
      </c>
      <c r="Q141" s="249">
        <v>0</v>
      </c>
      <c r="R141" s="249">
        <f>Q141*H141</f>
        <v>0</v>
      </c>
      <c r="S141" s="249">
        <v>0</v>
      </c>
      <c r="T141" s="250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0" t="s">
        <v>995</v>
      </c>
      <c r="AT141" s="230" t="s">
        <v>165</v>
      </c>
      <c r="AU141" s="230" t="s">
        <v>86</v>
      </c>
      <c r="AY141" s="14" t="s">
        <v>147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4" t="s">
        <v>84</v>
      </c>
      <c r="BK141" s="231">
        <f>ROUND(I141*H141,2)</f>
        <v>0</v>
      </c>
      <c r="BL141" s="14" t="s">
        <v>995</v>
      </c>
      <c r="BM141" s="230" t="s">
        <v>1030</v>
      </c>
    </row>
    <row r="142" s="2" customFormat="1" ht="6.96" customHeight="1">
      <c r="A142" s="35"/>
      <c r="B142" s="63"/>
      <c r="C142" s="64"/>
      <c r="D142" s="64"/>
      <c r="E142" s="64"/>
      <c r="F142" s="64"/>
      <c r="G142" s="64"/>
      <c r="H142" s="64"/>
      <c r="I142" s="64"/>
      <c r="J142" s="64"/>
      <c r="K142" s="64"/>
      <c r="L142" s="41"/>
      <c r="M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</sheetData>
  <sheetProtection sheet="1" autoFilter="0" formatColumns="0" formatRows="0" objects="1" scenarios="1" spinCount="100000" saltValue="Ku2B/dyIighp6K7cZa4s9VP0PVRvFtiClz3NQ0N61dZjzvDkZ4D8NCZY5hNoov3gm5x10MUl/jGnjv0Mx3qe6w==" hashValue="DMsw2oBgZaEic9mVMEJXYwA7K62w0b7sgD+IdwllJD3VzE8TUQTqj+4fmEKOC1+DBvPG+K/Ftkf+wpkp68FPYQ==" algorithmName="SHA-512" password="CC35"/>
  <autoFilter ref="C120:K141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Švejda Martin, Ing.</dc:creator>
  <cp:lastModifiedBy>Švejda Martin, Ing.</cp:lastModifiedBy>
  <dcterms:created xsi:type="dcterms:W3CDTF">2023-10-16T10:22:50Z</dcterms:created>
  <dcterms:modified xsi:type="dcterms:W3CDTF">2023-10-16T10:23:00Z</dcterms:modified>
</cp:coreProperties>
</file>